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11640" tabRatio="851" activeTab="3"/>
  </bookViews>
  <sheets>
    <sheet name="Благоустройство" sheetId="1" r:id="rId1"/>
    <sheet name="Пожарная безопасность" sheetId="2" r:id="rId2"/>
    <sheet name="ЖКХ" sheetId="3" r:id="rId3"/>
    <sheet name="Культура и спорт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3">'Культура и спорт'!$4:$5</definedName>
    <definedName name="кат">#REF!</definedName>
    <definedName name="М1">'[7]ПРОГНОЗ_1'!#REF!</definedName>
    <definedName name="Мониторинг1">'[8]Гр5(о)'!#REF!</definedName>
    <definedName name="_xlnm.Print_Area" localSheetId="2">'ЖКХ'!$A$1:$N$14</definedName>
    <definedName name="_xlnm.Print_Area" localSheetId="3">'Культура и спорт'!$A$1:$N$36</definedName>
    <definedName name="_xlnm.Print_Area" localSheetId="1">'Пожарная безопасность'!$A$1:$N$25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<sst xmlns="http://schemas.openxmlformats.org/spreadsheetml/2006/main" count="335" uniqueCount="166">
  <si>
    <t>федеральный бюджет</t>
  </si>
  <si>
    <t>краевой бюджет</t>
  </si>
  <si>
    <t xml:space="preserve">Организация и     
проведение        
информационных    
туров             
</t>
  </si>
  <si>
    <t>4.1.1.</t>
  </si>
  <si>
    <t>4.1.2.</t>
  </si>
  <si>
    <t>4.1.3.</t>
  </si>
  <si>
    <t>4.1.4.</t>
  </si>
  <si>
    <t xml:space="preserve">Поддержка         
событийного       
мероприятия       
("Енисейская уха")
и разработка      
руководства по    
использованию     
фирменного стиля  
"Августовской     
ярмарки" и        
"Енисейской ухи"  
</t>
  </si>
  <si>
    <t xml:space="preserve">Предоставление    
субсидии бюджету  
муниципального    
образования город 
Енисейск на       
создание условий  
для развития      
туризма в городе  
Енисейске         
</t>
  </si>
  <si>
    <t>Итого по задаче 4</t>
  </si>
  <si>
    <t xml:space="preserve">Разработка проекта
развития северного
направления для   
автотуристов (по  
пути следования   
город Красноярск -
город Енисейск)   
</t>
  </si>
  <si>
    <t xml:space="preserve">Подготовка        
справочно-        
информационной,   
сувенирной продукции и       
другого медиа-материала для     
использования в рамках            
информационной    
кампании          
</t>
  </si>
  <si>
    <t xml:space="preserve">Проектная и рабочая документация на   
создание 3        
сервисных точек по
пути следования   
город Красноярск -
город Енисейск    
</t>
  </si>
  <si>
    <t>6.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</si>
  <si>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</si>
  <si>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</si>
  <si>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</si>
  <si>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</si>
  <si>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</si>
  <si>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</si>
  <si>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</si>
  <si>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</si>
  <si>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</si>
  <si>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</si>
  <si>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1</t>
  </si>
  <si>
    <t>Итого  по задаче 1</t>
  </si>
  <si>
    <t>2</t>
  </si>
  <si>
    <t>2.1.</t>
  </si>
  <si>
    <t>Итого  по задаче 2</t>
  </si>
  <si>
    <t>3</t>
  </si>
  <si>
    <t>Задача 3. Модернизация инженерной инфраструктуры исторической части города Енисейска</t>
  </si>
  <si>
    <t>3.1.</t>
  </si>
  <si>
    <t>министерство энергетики и жилищно-коммунального хозяйства Красноярского края</t>
  </si>
  <si>
    <t>Строительство ливневой канализации протяженностью 13,034 км в исторической части города. Строительство системы водоотведения протяженностью 4,3 км в исторической части города</t>
  </si>
  <si>
    <t>Итого  по задаче 3</t>
  </si>
  <si>
    <t>4</t>
  </si>
  <si>
    <t>Задача 4. Содействие развитию туризма в городе Енисейске</t>
  </si>
  <si>
    <t>4.1</t>
  </si>
  <si>
    <t>министерство спорта, туризма и молодежной политики Красноярского края</t>
  </si>
  <si>
    <t>в том числе:</t>
  </si>
  <si>
    <t>244</t>
  </si>
  <si>
    <t>08</t>
  </si>
  <si>
    <t>1.1.</t>
  </si>
  <si>
    <t>01</t>
  </si>
  <si>
    <t>4.1.</t>
  </si>
  <si>
    <t xml:space="preserve">Количество  проинформированных лиц о туристско-рекреационных возможностях и услугах на территории города Енисейска и Енисейского района посредством информационного тура не менее 20 представителей средств  массовой информации и туристской индустрии ежегодно
</t>
  </si>
  <si>
    <t xml:space="preserve">Количество  проинформированных лиц о туристско-рекреационных возможностях и услугах на территории города Енисейска и Енисейского района не менее 450 тыс. человек ежегодно           
</t>
  </si>
  <si>
    <t>4.2.</t>
  </si>
  <si>
    <t>522</t>
  </si>
  <si>
    <t>Итого  по задаче 5</t>
  </si>
  <si>
    <t>164</t>
  </si>
  <si>
    <t>510</t>
  </si>
  <si>
    <t xml:space="preserve">Устройство ливневой  канализации и системы водоотведения в городе Енисейске
</t>
  </si>
  <si>
    <t>0502</t>
  </si>
  <si>
    <t>Создание условий для развития туризма в  городе  Енисейске</t>
  </si>
  <si>
    <t>0412</t>
  </si>
  <si>
    <t>местный бюджет</t>
  </si>
  <si>
    <t>месный бюджет</t>
  </si>
  <si>
    <t>1101</t>
  </si>
  <si>
    <t>Итого по подпрограмме</t>
  </si>
  <si>
    <t>2.1</t>
  </si>
  <si>
    <t>0310</t>
  </si>
  <si>
    <t>Ремонт и очистка от снега подъездов к источникам противопожарного водоснабжения (пожарным водоемам, пирсам, гидрантам)</t>
  </si>
  <si>
    <t>Итого  по задаче 6</t>
  </si>
  <si>
    <t>Цель. Совершенствование системы комплексного благоустройства, обеспечение чистоты и порядка, создание комфортных и безопасных условий проживания и отдыха населения.</t>
  </si>
  <si>
    <t>0409</t>
  </si>
  <si>
    <t>0503</t>
  </si>
  <si>
    <t>Перечень мероприятий подпрограммы «Благоустройство территории МО Белякинский сельсовет»
с указанием объема средств на их реализацию и ожидаемых результатов</t>
  </si>
  <si>
    <t>Администрация Белякинского сельсовета</t>
  </si>
  <si>
    <t>903</t>
  </si>
  <si>
    <t>Задача 1. Содержание сети уличного освещения;</t>
  </si>
  <si>
    <t>Мероприятия по  уличному освещению в рамках подпрограммы "Благоустройство территории МО Белякинского сельсовета"</t>
  </si>
  <si>
    <t>Мероприятия по содержанию мест захоронения в рамках подпрограммы "Благоустройство территории МО Белякинского сельсовета"</t>
  </si>
  <si>
    <t>Мероприятия по ликвидации несанкционированных свалок  в рамках подпрограммы "Благоустройство территории МО Белякинского сельсовета"</t>
  </si>
  <si>
    <t>Мероприятие Содержание автомобильных дорог  в рамках подпрограммы "Благоустройство территории МО Белякинского сельсовета"</t>
  </si>
  <si>
    <t>1.2.</t>
  </si>
  <si>
    <t>Расходы ( руб.), годы</t>
  </si>
  <si>
    <t>сбор и вывоз мусора с территории поселения</t>
  </si>
  <si>
    <t>5.1.</t>
  </si>
  <si>
    <t>Задача 1. Организация культурного досуга на территории муниципального образования Белякинский сельсовет</t>
  </si>
  <si>
    <t>Цель. Удовлетворение потребности населения МО Белякинский сельсовет в сфере культуры и спорта, обеспечение доступа населения к высококачественным культурным и спортивным услугам, улучшение качества жизни пожилых людей и молодежи, активизация их участия в культурной и спортивной жизни общества</t>
  </si>
  <si>
    <t>Мероприятия в области культуры по организации и проведении мероприятий, посвященных значимым событиям в рамках подпрограммы "Развитие культуры и спорта"</t>
  </si>
  <si>
    <t>Задача 2. Создание условий для повышения качества и разнообразия услуг, предоставляемых в сфере культуры и спорта.</t>
  </si>
  <si>
    <t>111</t>
  </si>
  <si>
    <t>Организация и проведение мероприятий, направленных на повышение качества жизни пожилых людей</t>
  </si>
  <si>
    <t>Приобретение спортивных наград ( грамот, медалей, кубков)</t>
  </si>
  <si>
    <r>
      <t xml:space="preserve">Количество посетителей событийных мероприятий в городе Енисейске и Енисейском районе составит не менее </t>
    </r>
    <r>
      <rPr>
        <sz val="10"/>
        <color indexed="12"/>
        <rFont val="Times New Roman"/>
        <family val="1"/>
      </rPr>
      <t xml:space="preserve">45 тыс. человек </t>
    </r>
    <r>
      <rPr>
        <sz val="10"/>
        <color indexed="8"/>
        <rFont val="Times New Roman"/>
        <family val="1"/>
      </rPr>
      <t xml:space="preserve">
</t>
    </r>
  </si>
  <si>
    <r>
      <t>Количество  проинформированных лиц о туристско-рекреационных возможностях и услугах на территории города Енисейск и Енисейского района  не менее</t>
    </r>
    <r>
      <rPr>
        <sz val="10"/>
        <color indexed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290 тыс. человек </t>
    </r>
    <r>
      <rPr>
        <sz val="10"/>
        <color indexed="8"/>
        <rFont val="Times New Roman"/>
        <family val="1"/>
      </rPr>
      <t xml:space="preserve">
</t>
    </r>
  </si>
  <si>
    <t>3.1</t>
  </si>
  <si>
    <t>Мероприятия по  содержанию инструктора по спорту (заработная плата, начисления на оплату труда)</t>
  </si>
  <si>
    <t>выплата заработной платы, отчисления из нее</t>
  </si>
  <si>
    <t>0801</t>
  </si>
  <si>
    <t>Перечень мероприятий подпрограммы «Жилищное хозяйство муниципального образования Белякинский сельсовет»
с указанием объема средств на их реализацию и ожидаемых результатов</t>
  </si>
  <si>
    <t>Цель. Сохранение  жилищного  фонда на территории муниципального образования, обеспеченеие холодным водоснабжением населения, созхдание условий для обеспечения энергосбережения и повышения энергоэффективности на территории МО Белякинский сельсовет</t>
  </si>
  <si>
    <t>Мероприятия по организации привлечения сил и средств предприятий для тушения пожаров в лесных массивах</t>
  </si>
  <si>
    <t>Организация и проведение мероприятий, направленных на повышение качества физической культуры и спорта</t>
  </si>
  <si>
    <t>0501</t>
  </si>
  <si>
    <t>Мероприятия по водолазному обследованию дна акватории реки Иркинеева п. Беляки (общая площадь 400 кв.м.)</t>
  </si>
  <si>
    <t>работы по водолазному обследованию дна реки Иркинеева</t>
  </si>
  <si>
    <t>Мероприятие по прокладке  минерализованных полос д. Бедоба</t>
  </si>
  <si>
    <t>работы по прокладке минерализованных полос</t>
  </si>
  <si>
    <t>выполнение работ по ликвидации пожаров</t>
  </si>
  <si>
    <t>очистка от снега подъездов к 2 водозаборным башням</t>
  </si>
  <si>
    <t>Мероприятия по созданию временных рабочих мест для безработного населения в рамках подпрограммы "Благоустройство территории МО Белякинский сельсовет" муниципальной программы "Белякинский комфорт"</t>
  </si>
  <si>
    <t>временные работы по благоустройству населенного пункта</t>
  </si>
  <si>
    <t>1.4.</t>
  </si>
  <si>
    <t>приобретение электросчетчиков, электропроводки и строительных материалов</t>
  </si>
  <si>
    <t>оплата  работ по замене электроприводки</t>
  </si>
  <si>
    <t>2017 год</t>
  </si>
  <si>
    <t>грейдирование дорог, чистка дорог от снега в п.Беляки</t>
  </si>
  <si>
    <t>Перечень мероприятий подпрограммы «Развитие  культуры и спорта на территории  МО Белякинский сельсовет" муниципальной программы  «Белякинский комфорт"  
на 2015 - 2017 годы с указанием объема средств на их реализацию и ожидаемых результатов</t>
  </si>
  <si>
    <t>3.2</t>
  </si>
  <si>
    <t>Перечень мероприятий подпрограммы « Защита населения и территории муниципального образования Белякинский сельсовет от чрезвычайных ситуаций природного и техногенного характера», с указанием объема средств на их реализацию и ожидаемых результатов</t>
  </si>
  <si>
    <t>Задача 1. Обеспечение надлежащего состояния источников противопожарного водоснабжения</t>
  </si>
  <si>
    <t>Задача 2. Прокладка минерализованных полос в местах прилегания лесных массивов к населенному пункту</t>
  </si>
  <si>
    <t>Задача 3. Социальное и экономическое стимулирование участия граждан и организаций в добровольной пожарной охране, в т.ч. участия в борьбе с пожарами.</t>
  </si>
  <si>
    <t>5</t>
  </si>
  <si>
    <t>Задача 5.Организация обучения мерам пожарной безопасности и пропаганда пожарно-технических знаний</t>
  </si>
  <si>
    <t>Цель. Совершенствование системы пожарной безопасности на территории МО Белякинский сельсовет, обеспечение  необходимых условий для предотвращения гибели и травматизма людей при чрезвычайных ситуаций природного и техногенного характера , сокращенире материального ущерба</t>
  </si>
  <si>
    <t xml:space="preserve">Мероприятия в области создания условий для противодействия терроризму, охране жизни и здоровья граждан в рамках подпрограммы "Защита населения и территории МО Белякинский сельсовет от чрезвычайных ситуаций природного и техногенного характера" </t>
  </si>
  <si>
    <t>Мероприятия в области обеспечения безопасности жизни людей на водных объектах в рамках подпрограммы "Защита населения и территории МО Белякинский сельсовет от чрезвычайных ситуаций природного и техногенного характера" муниципальной программы Белякинского сельсовета "Белякинский комфорт"</t>
  </si>
  <si>
    <t>0309</t>
  </si>
  <si>
    <t>0113</t>
  </si>
  <si>
    <t xml:space="preserve"> Мероприятия по содержанию детской, спортивной  площадки  в рамках подпрограммы "Благоустройство территории МО Белякинского сельсовета"</t>
  </si>
  <si>
    <t>договор  - работы по содержанию, детской и спортивной площадки</t>
  </si>
  <si>
    <t>2018 год</t>
  </si>
  <si>
    <t xml:space="preserve">очистка снега в п.Беляки панелей  солнечных батарей </t>
  </si>
  <si>
    <t>грейдирование дорог, чистка дорог от снега в д.Бедоба</t>
  </si>
  <si>
    <t>приобретение наглядного демонстрационного материала "профилактика пожаров"</t>
  </si>
  <si>
    <t>проведение мероприятий к дню Победы, приобретение материалов</t>
  </si>
  <si>
    <t xml:space="preserve">Задача 2. Содержание мест захоронения; </t>
  </si>
  <si>
    <t>Задача 3. Уменьшение количества несанкционированных свалок</t>
  </si>
  <si>
    <t>4.</t>
  </si>
  <si>
    <t>Задача 4. Обустройство и содержание мест массового отдыха и объектов внешнего благоустройства.</t>
  </si>
  <si>
    <t>Задача 5. Содержание дорог</t>
  </si>
  <si>
    <t>5.3</t>
  </si>
  <si>
    <t>5.4</t>
  </si>
  <si>
    <t xml:space="preserve">Задача 6. Создание временных рабочих мест для безработного населения </t>
  </si>
  <si>
    <t>6.1.</t>
  </si>
  <si>
    <t>Задача 3. Содействие активному участию граждан старшего поколения и молодежи в культурной и спортивной жизни поселка, удовлетворение их культурных запросов</t>
  </si>
  <si>
    <t>3.3</t>
  </si>
  <si>
    <t>23300</t>
  </si>
  <si>
    <t>80070</t>
  </si>
  <si>
    <t>80010</t>
  </si>
  <si>
    <t>80060</t>
  </si>
  <si>
    <t>80050</t>
  </si>
  <si>
    <t>80020</t>
  </si>
  <si>
    <t>80080</t>
  </si>
  <si>
    <t>23200</t>
  </si>
  <si>
    <t>80000</t>
  </si>
  <si>
    <t>23100</t>
  </si>
  <si>
    <t>23400</t>
  </si>
  <si>
    <t>8Э040</t>
  </si>
  <si>
    <t>6</t>
  </si>
  <si>
    <t>Задача 6.Организация обучения мерам пожарной безопасности и пропаганда пожарно-технических знаний</t>
  </si>
  <si>
    <t>6.1</t>
  </si>
  <si>
    <t>2019 год</t>
  </si>
  <si>
    <t>Итого на 2017 -2019 годы</t>
  </si>
  <si>
    <t>Приложение № 1
к подпрограмме «Благоустройство территории МО Белякинского сельсовета», реализуемой в рамках муниципальной программы  Белякинского сельсовета  «Белякинский комфорт" 
на 2014 - 2019 годы</t>
  </si>
  <si>
    <t>Приложение № 1
к подпрограмме «Обеспечение пожарной безопасности на территории МО Белякинский сельсовет», реализуемой в рамках муниципальной программы  Белякинского сельсовета  «Белякинский комфорт» 
на 2014 - 2019 годы</t>
  </si>
  <si>
    <t>Приложение № 1
к подпрограмме «Жилищное хозяйство муниципального образования Белякинский сельсовет», реализуемой в рамках муниципальной  программы Белякинского сельсовета «Белякинский комфорт» на 2014 - 2019 годы</t>
  </si>
  <si>
    <t xml:space="preserve">Приложение №1
к подпрограмме 4 «Развитие  культуры и спорта на территории МО Белякинского сельсовета» на 2014 - 2019 годы , реализуемой в рамках муниципальной программы  "Белякинский комфорт" на 2014 - 2019 годы
</t>
  </si>
  <si>
    <t>расходы по уличному освещению в п.Беляки, д.Бедоба</t>
  </si>
  <si>
    <t>Мероприятия по замене электропроводки в 7 квартирах</t>
  </si>
  <si>
    <t>Задача 1. Организация и проведение капитального и текущего ремонта в муниципальном жилищном фонде на территории муниципального образования Белякинский сельсовет</t>
  </si>
  <si>
    <t>Установка мусорных контейнеров на цементную плиту погост п.Беляки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</si>
</sst>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_ ;\-#,##0.0\ "/>
    <numFmt numFmtId="172" formatCode="#,##0.00_ ;\-#,##0.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/>
    </xf>
    <xf numFmtId="0" fontId="2" fillId="33" borderId="0" xfId="0" applyFont="1" applyFill="1" applyAlignment="1">
      <alignment vertical="top" wrapText="1"/>
    </xf>
    <xf numFmtId="164" fontId="2" fillId="33" borderId="0" xfId="0" applyNumberFormat="1" applyFont="1" applyFill="1" applyAlignment="1">
      <alignment vertical="top" wrapText="1"/>
    </xf>
    <xf numFmtId="49" fontId="12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right" vertical="top" wrapText="1"/>
    </xf>
    <xf numFmtId="165" fontId="12" fillId="0" borderId="10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165" fontId="12" fillId="0" borderId="11" xfId="0" applyNumberFormat="1" applyFont="1" applyFill="1" applyBorder="1" applyAlignment="1">
      <alignment horizontal="left" vertical="top" wrapText="1"/>
    </xf>
    <xf numFmtId="165" fontId="15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17" fillId="0" borderId="15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15" fillId="0" borderId="0" xfId="0" applyNumberFormat="1" applyFont="1" applyFill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12" fillId="0" borderId="16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65" fontId="2" fillId="0" borderId="11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165" fontId="20" fillId="0" borderId="10" xfId="0" applyNumberFormat="1" applyFont="1" applyFill="1" applyBorder="1" applyAlignment="1">
      <alignment horizontal="right" vertical="top" wrapText="1"/>
    </xf>
    <xf numFmtId="164" fontId="20" fillId="0" borderId="10" xfId="0" applyNumberFormat="1" applyFont="1" applyFill="1" applyBorder="1" applyAlignment="1">
      <alignment horizontal="right" vertical="top" wrapText="1"/>
    </xf>
    <xf numFmtId="165" fontId="21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165" fontId="18" fillId="0" borderId="10" xfId="0" applyNumberFormat="1" applyFont="1" applyFill="1" applyBorder="1" applyAlignment="1">
      <alignment horizontal="right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right" vertical="top" wrapText="1"/>
    </xf>
    <xf numFmtId="49" fontId="13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right" vertical="top" wrapText="1"/>
    </xf>
    <xf numFmtId="49" fontId="12" fillId="0" borderId="11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2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171" fontId="15" fillId="0" borderId="10" xfId="0" applyNumberFormat="1" applyFont="1" applyFill="1" applyBorder="1" applyAlignment="1">
      <alignment horizontal="right" vertical="top" wrapText="1"/>
    </xf>
    <xf numFmtId="171" fontId="13" fillId="0" borderId="10" xfId="0" applyNumberFormat="1" applyFont="1" applyFill="1" applyBorder="1" applyAlignment="1">
      <alignment horizontal="right" vertical="top" wrapText="1"/>
    </xf>
    <xf numFmtId="166" fontId="15" fillId="0" borderId="10" xfId="0" applyNumberFormat="1" applyFont="1" applyFill="1" applyBorder="1" applyAlignment="1">
      <alignment horizontal="right" vertical="top" wrapText="1"/>
    </xf>
    <xf numFmtId="166" fontId="13" fillId="0" borderId="10" xfId="0" applyNumberFormat="1" applyFont="1" applyFill="1" applyBorder="1" applyAlignment="1">
      <alignment horizontal="right" vertical="top" wrapText="1"/>
    </xf>
    <xf numFmtId="166" fontId="12" fillId="0" borderId="10" xfId="0" applyNumberFormat="1" applyFont="1" applyFill="1" applyBorder="1" applyAlignment="1">
      <alignment horizontal="right" vertical="top" wrapText="1"/>
    </xf>
    <xf numFmtId="166" fontId="17" fillId="0" borderId="10" xfId="0" applyNumberFormat="1" applyFont="1" applyFill="1" applyBorder="1" applyAlignment="1">
      <alignment horizontal="right" vertical="top" wrapText="1"/>
    </xf>
    <xf numFmtId="164" fontId="12" fillId="0" borderId="10" xfId="0" applyNumberFormat="1" applyFont="1" applyFill="1" applyBorder="1" applyAlignment="1">
      <alignment horizontal="right" vertical="top" wrapText="1"/>
    </xf>
    <xf numFmtId="164" fontId="13" fillId="0" borderId="10" xfId="0" applyNumberFormat="1" applyFont="1" applyFill="1" applyBorder="1" applyAlignment="1">
      <alignment horizontal="right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0" fontId="11" fillId="0" borderId="0" xfId="0" applyNumberFormat="1" applyFont="1" applyAlignment="1">
      <alignment vertical="top" wrapText="1"/>
    </xf>
    <xf numFmtId="171" fontId="15" fillId="34" borderId="10" xfId="0" applyNumberFormat="1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right" vertical="top" wrapText="1"/>
    </xf>
    <xf numFmtId="0" fontId="20" fillId="34" borderId="10" xfId="0" applyFont="1" applyFill="1" applyBorder="1" applyAlignment="1">
      <alignment vertical="top" wrapText="1"/>
    </xf>
    <xf numFmtId="0" fontId="20" fillId="34" borderId="10" xfId="0" applyFont="1" applyFill="1" applyBorder="1" applyAlignment="1">
      <alignment horizontal="left" vertical="top" wrapText="1"/>
    </xf>
    <xf numFmtId="49" fontId="20" fillId="34" borderId="14" xfId="0" applyNumberFormat="1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165" fontId="20" fillId="34" borderId="10" xfId="0" applyNumberFormat="1" applyFont="1" applyFill="1" applyBorder="1" applyAlignment="1">
      <alignment horizontal="right" vertical="top" wrapText="1"/>
    </xf>
    <xf numFmtId="0" fontId="11" fillId="34" borderId="0" xfId="0" applyNumberFormat="1" applyFont="1" applyFill="1" applyAlignment="1">
      <alignment vertical="top" wrapText="1"/>
    </xf>
    <xf numFmtId="0" fontId="12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vertical="top" wrapText="1"/>
    </xf>
    <xf numFmtId="49" fontId="12" fillId="34" borderId="13" xfId="0" applyNumberFormat="1" applyFont="1" applyFill="1" applyBorder="1" applyAlignment="1">
      <alignment horizontal="center" vertical="top" wrapText="1"/>
    </xf>
    <xf numFmtId="164" fontId="12" fillId="34" borderId="10" xfId="0" applyNumberFormat="1" applyFont="1" applyFill="1" applyBorder="1" applyAlignment="1">
      <alignment horizontal="right" vertical="top" wrapText="1"/>
    </xf>
    <xf numFmtId="0" fontId="13" fillId="34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horizontal="left" vertical="top" wrapText="1"/>
    </xf>
    <xf numFmtId="164" fontId="13" fillId="34" borderId="10" xfId="0" applyNumberFormat="1" applyFont="1" applyFill="1" applyBorder="1" applyAlignment="1">
      <alignment horizontal="right" vertical="top" wrapText="1"/>
    </xf>
    <xf numFmtId="49" fontId="12" fillId="34" borderId="14" xfId="0" applyNumberFormat="1" applyFont="1" applyFill="1" applyBorder="1" applyAlignment="1">
      <alignment horizontal="center" vertical="top" wrapText="1"/>
    </xf>
    <xf numFmtId="49" fontId="12" fillId="34" borderId="12" xfId="0" applyNumberFormat="1" applyFont="1" applyFill="1" applyBorder="1" applyAlignment="1">
      <alignment horizontal="center" vertical="top" wrapText="1"/>
    </xf>
    <xf numFmtId="171" fontId="12" fillId="34" borderId="10" xfId="0" applyNumberFormat="1" applyFont="1" applyFill="1" applyBorder="1" applyAlignment="1">
      <alignment horizontal="right" vertical="top" wrapText="1"/>
    </xf>
    <xf numFmtId="171" fontId="13" fillId="34" borderId="10" xfId="0" applyNumberFormat="1" applyFont="1" applyFill="1" applyBorder="1" applyAlignment="1">
      <alignment horizontal="right" vertical="top" wrapText="1"/>
    </xf>
    <xf numFmtId="0" fontId="12" fillId="34" borderId="11" xfId="0" applyFont="1" applyFill="1" applyBorder="1" applyAlignment="1">
      <alignment horizontal="left" vertical="top" wrapText="1"/>
    </xf>
    <xf numFmtId="0" fontId="55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164" fontId="0" fillId="0" borderId="0" xfId="0" applyNumberFormat="1" applyAlignment="1">
      <alignment/>
    </xf>
    <xf numFmtId="166" fontId="2" fillId="0" borderId="0" xfId="0" applyNumberFormat="1" applyFont="1" applyFill="1" applyAlignment="1">
      <alignment vertical="top" wrapText="1"/>
    </xf>
    <xf numFmtId="4" fontId="12" fillId="34" borderId="10" xfId="0" applyNumberFormat="1" applyFont="1" applyFill="1" applyBorder="1" applyAlignment="1">
      <alignment horizontal="right" vertical="top" wrapText="1"/>
    </xf>
    <xf numFmtId="4" fontId="13" fillId="34" borderId="10" xfId="0" applyNumberFormat="1" applyFont="1" applyFill="1" applyBorder="1" applyAlignment="1">
      <alignment horizontal="right" vertical="top" wrapText="1"/>
    </xf>
    <xf numFmtId="172" fontId="12" fillId="34" borderId="10" xfId="0" applyNumberFormat="1" applyFont="1" applyFill="1" applyBorder="1" applyAlignment="1">
      <alignment horizontal="right" vertical="top" wrapText="1"/>
    </xf>
    <xf numFmtId="172" fontId="13" fillId="34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8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0" fontId="13" fillId="34" borderId="14" xfId="0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horizontal="left" vertical="top" wrapText="1"/>
    </xf>
    <xf numFmtId="49" fontId="12" fillId="34" borderId="14" xfId="0" applyNumberFormat="1" applyFont="1" applyFill="1" applyBorder="1" applyAlignment="1">
      <alignment horizontal="center" vertical="top" wrapText="1"/>
    </xf>
    <xf numFmtId="49" fontId="12" fillId="34" borderId="12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0" fillId="34" borderId="12" xfId="0" applyFill="1" applyBorder="1" applyAlignment="1">
      <alignment/>
    </xf>
    <xf numFmtId="49" fontId="13" fillId="34" borderId="14" xfId="0" applyNumberFormat="1" applyFont="1" applyFill="1" applyBorder="1" applyAlignment="1">
      <alignment horizontal="center" vertical="top" wrapText="1"/>
    </xf>
    <xf numFmtId="49" fontId="13" fillId="34" borderId="12" xfId="0" applyNumberFormat="1" applyFont="1" applyFill="1" applyBorder="1" applyAlignment="1">
      <alignment horizontal="center" vertical="top" wrapText="1"/>
    </xf>
    <xf numFmtId="49" fontId="13" fillId="34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49" fontId="20" fillId="0" borderId="0" xfId="0" applyNumberFormat="1" applyFont="1" applyFill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2" xfId="0" applyFont="1" applyFill="1" applyBorder="1" applyAlignment="1">
      <alignment horizontal="left" vertical="top" wrapText="1"/>
    </xf>
    <xf numFmtId="0" fontId="20" fillId="34" borderId="13" xfId="0" applyFont="1" applyFill="1" applyBorder="1" applyAlignment="1">
      <alignment horizontal="left" vertical="top" wrapText="1"/>
    </xf>
    <xf numFmtId="49" fontId="2" fillId="34" borderId="14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49" fontId="18" fillId="0" borderId="0" xfId="0" applyNumberFormat="1" applyFont="1" applyFill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3"/>
  <sheetViews>
    <sheetView zoomScalePageLayoutView="0" workbookViewId="0" topLeftCell="B23">
      <selection activeCell="N12" sqref="N12"/>
    </sheetView>
  </sheetViews>
  <sheetFormatPr defaultColWidth="9.00390625" defaultRowHeight="12.75"/>
  <cols>
    <col min="1" max="1" width="7.75390625" style="94" customWidth="1"/>
    <col min="2" max="2" width="30.875" style="0" customWidth="1"/>
    <col min="3" max="3" width="18.25390625" style="0" customWidth="1"/>
    <col min="5" max="5" width="9.625" style="0" customWidth="1"/>
    <col min="6" max="6" width="6.125" style="0" customWidth="1"/>
    <col min="7" max="7" width="4.75390625" style="0" customWidth="1"/>
    <col min="8" max="8" width="6.625" style="0" customWidth="1"/>
    <col min="10" max="10" width="13.625" style="0" customWidth="1"/>
    <col min="11" max="11" width="14.125" style="0" customWidth="1"/>
    <col min="12" max="12" width="14.625" style="0" customWidth="1"/>
    <col min="13" max="13" width="15.125" style="0" customWidth="1"/>
    <col min="14" max="14" width="24.875" style="0" customWidth="1"/>
  </cols>
  <sheetData>
    <row r="1" spans="1:14" ht="101.25" customHeight="1">
      <c r="A1" s="89"/>
      <c r="B1" s="18"/>
      <c r="C1" s="18"/>
      <c r="D1" s="18"/>
      <c r="E1" s="144"/>
      <c r="F1" s="145"/>
      <c r="G1" s="145"/>
      <c r="H1" s="18"/>
      <c r="I1" s="18"/>
      <c r="J1" s="18"/>
      <c r="K1" s="18"/>
      <c r="L1" s="146" t="s">
        <v>158</v>
      </c>
      <c r="M1" s="146"/>
      <c r="N1" s="146"/>
    </row>
    <row r="2" spans="1:14" ht="41.25" customHeight="1">
      <c r="A2" s="147" t="s">
        <v>67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2.75">
      <c r="A3" s="89"/>
      <c r="B3" s="18"/>
      <c r="C3" s="18"/>
      <c r="D3" s="18"/>
      <c r="E3" s="19"/>
      <c r="F3" s="20" t="s">
        <v>41</v>
      </c>
      <c r="G3" s="19">
        <v>5</v>
      </c>
      <c r="H3" s="19"/>
      <c r="I3" s="19"/>
      <c r="J3" s="18"/>
      <c r="K3" s="18"/>
      <c r="L3" s="18"/>
      <c r="M3" s="18"/>
      <c r="N3" s="18"/>
    </row>
    <row r="4" spans="1:14" ht="12.75">
      <c r="A4" s="148" t="s">
        <v>14</v>
      </c>
      <c r="B4" s="149" t="s">
        <v>15</v>
      </c>
      <c r="C4" s="151" t="s">
        <v>16</v>
      </c>
      <c r="D4" s="151" t="s">
        <v>17</v>
      </c>
      <c r="E4" s="151"/>
      <c r="F4" s="151"/>
      <c r="G4" s="151"/>
      <c r="H4" s="151"/>
      <c r="I4" s="151"/>
      <c r="J4" s="152" t="s">
        <v>76</v>
      </c>
      <c r="K4" s="153"/>
      <c r="L4" s="153"/>
      <c r="M4" s="154"/>
      <c r="N4" s="151" t="s">
        <v>19</v>
      </c>
    </row>
    <row r="5" spans="1:14" ht="25.5">
      <c r="A5" s="148"/>
      <c r="B5" s="150"/>
      <c r="C5" s="151"/>
      <c r="D5" s="61" t="s">
        <v>20</v>
      </c>
      <c r="E5" s="61" t="s">
        <v>21</v>
      </c>
      <c r="F5" s="152" t="s">
        <v>22</v>
      </c>
      <c r="G5" s="153"/>
      <c r="H5" s="154"/>
      <c r="I5" s="61" t="s">
        <v>23</v>
      </c>
      <c r="J5" s="61" t="s">
        <v>108</v>
      </c>
      <c r="K5" s="61" t="s">
        <v>125</v>
      </c>
      <c r="L5" s="61" t="s">
        <v>156</v>
      </c>
      <c r="M5" s="61" t="s">
        <v>157</v>
      </c>
      <c r="N5" s="151"/>
    </row>
    <row r="6" spans="1:14" ht="31.5" customHeight="1">
      <c r="A6" s="91"/>
      <c r="B6" s="155" t="s">
        <v>64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  <c r="N6" s="23"/>
    </row>
    <row r="7" spans="1:14" ht="12.75">
      <c r="A7" s="90" t="s">
        <v>24</v>
      </c>
      <c r="B7" s="166" t="s">
        <v>70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  <c r="N7" s="23"/>
    </row>
    <row r="8" spans="1:14" ht="55.5" customHeight="1">
      <c r="A8" s="91" t="s">
        <v>42</v>
      </c>
      <c r="B8" s="121" t="s">
        <v>71</v>
      </c>
      <c r="C8" s="122" t="s">
        <v>68</v>
      </c>
      <c r="D8" s="123" t="s">
        <v>69</v>
      </c>
      <c r="E8" s="123" t="s">
        <v>66</v>
      </c>
      <c r="F8" s="164" t="s">
        <v>141</v>
      </c>
      <c r="G8" s="169"/>
      <c r="H8" s="124" t="s">
        <v>152</v>
      </c>
      <c r="I8" s="95">
        <v>244</v>
      </c>
      <c r="J8" s="138">
        <v>320000</v>
      </c>
      <c r="K8" s="125"/>
      <c r="L8" s="125"/>
      <c r="M8" s="125">
        <f>J8+K8+L8</f>
        <v>320000</v>
      </c>
      <c r="N8" s="31" t="s">
        <v>162</v>
      </c>
    </row>
    <row r="9" spans="1:14" ht="56.25" customHeight="1">
      <c r="A9" s="91" t="s">
        <v>75</v>
      </c>
      <c r="B9" s="121" t="s">
        <v>71</v>
      </c>
      <c r="C9" s="122" t="s">
        <v>68</v>
      </c>
      <c r="D9" s="123" t="s">
        <v>69</v>
      </c>
      <c r="E9" s="123" t="s">
        <v>66</v>
      </c>
      <c r="F9" s="164" t="s">
        <v>141</v>
      </c>
      <c r="G9" s="169"/>
      <c r="H9" s="124" t="s">
        <v>142</v>
      </c>
      <c r="I9" s="95">
        <v>244</v>
      </c>
      <c r="J9" s="138">
        <v>44895.6</v>
      </c>
      <c r="K9" s="125"/>
      <c r="L9" s="125"/>
      <c r="M9" s="125">
        <f>J9+K9+L9</f>
        <v>44895.6</v>
      </c>
      <c r="N9" s="31" t="s">
        <v>126</v>
      </c>
    </row>
    <row r="10" spans="1:14" ht="20.25" customHeight="1">
      <c r="A10" s="91"/>
      <c r="B10" s="126" t="s">
        <v>25</v>
      </c>
      <c r="C10" s="127"/>
      <c r="D10" s="126"/>
      <c r="E10" s="126"/>
      <c r="F10" s="170"/>
      <c r="G10" s="171"/>
      <c r="H10" s="172"/>
      <c r="I10" s="126"/>
      <c r="J10" s="139">
        <f>SUM(J8:J9)</f>
        <v>364895.6</v>
      </c>
      <c r="K10" s="128">
        <f>SUM(K8:K9)</f>
        <v>0</v>
      </c>
      <c r="L10" s="128">
        <f>SUM(L8:L9)</f>
        <v>0</v>
      </c>
      <c r="M10" s="128">
        <f>SUM(M8:M9)</f>
        <v>364895.6</v>
      </c>
      <c r="N10" s="26"/>
    </row>
    <row r="11" spans="1:14" ht="12.75">
      <c r="A11" s="90" t="s">
        <v>26</v>
      </c>
      <c r="B11" s="161" t="s">
        <v>130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3"/>
      <c r="N11" s="27"/>
    </row>
    <row r="12" spans="1:14" ht="53.25" customHeight="1">
      <c r="A12" s="92" t="s">
        <v>27</v>
      </c>
      <c r="B12" s="135" t="s">
        <v>72</v>
      </c>
      <c r="C12" s="122" t="s">
        <v>68</v>
      </c>
      <c r="D12" s="123" t="s">
        <v>69</v>
      </c>
      <c r="E12" s="123" t="s">
        <v>66</v>
      </c>
      <c r="F12" s="129" t="s">
        <v>141</v>
      </c>
      <c r="G12" s="130"/>
      <c r="H12" s="124" t="s">
        <v>143</v>
      </c>
      <c r="I12" s="95">
        <v>244</v>
      </c>
      <c r="J12" s="140">
        <v>22703</v>
      </c>
      <c r="K12" s="131"/>
      <c r="L12" s="131"/>
      <c r="M12" s="131">
        <f>SUM(J12:L12)</f>
        <v>22703</v>
      </c>
      <c r="N12" s="31" t="s">
        <v>165</v>
      </c>
    </row>
    <row r="13" spans="1:14" ht="20.25" customHeight="1">
      <c r="A13" s="91"/>
      <c r="B13" s="126" t="s">
        <v>28</v>
      </c>
      <c r="C13" s="127"/>
      <c r="D13" s="126"/>
      <c r="E13" s="126"/>
      <c r="F13" s="170"/>
      <c r="G13" s="171"/>
      <c r="H13" s="172"/>
      <c r="I13" s="126"/>
      <c r="J13" s="141">
        <f>SUM(J12:J12)</f>
        <v>22703</v>
      </c>
      <c r="K13" s="132">
        <f>SUM(K12:K12)</f>
        <v>0</v>
      </c>
      <c r="L13" s="132">
        <f>SUM(L12:L12)</f>
        <v>0</v>
      </c>
      <c r="M13" s="132">
        <f>SUM(J13:L13)</f>
        <v>22703</v>
      </c>
      <c r="N13" s="26"/>
    </row>
    <row r="14" spans="1:14" ht="12.75">
      <c r="A14" s="90" t="s">
        <v>29</v>
      </c>
      <c r="B14" s="161" t="s">
        <v>131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3"/>
      <c r="N14" s="26"/>
    </row>
    <row r="15" spans="1:14" ht="68.25" customHeight="1">
      <c r="A15" s="92" t="s">
        <v>31</v>
      </c>
      <c r="B15" s="133" t="s">
        <v>73</v>
      </c>
      <c r="C15" s="122" t="s">
        <v>68</v>
      </c>
      <c r="D15" s="123" t="s">
        <v>69</v>
      </c>
      <c r="E15" s="123" t="s">
        <v>66</v>
      </c>
      <c r="F15" s="164" t="s">
        <v>141</v>
      </c>
      <c r="G15" s="165"/>
      <c r="H15" s="124" t="s">
        <v>144</v>
      </c>
      <c r="I15" s="95">
        <v>244</v>
      </c>
      <c r="J15" s="140">
        <v>19455.79</v>
      </c>
      <c r="K15" s="131"/>
      <c r="L15" s="131"/>
      <c r="M15" s="131">
        <f>SUM(J15:L15)</f>
        <v>19455.79</v>
      </c>
      <c r="N15" s="31" t="s">
        <v>77</v>
      </c>
    </row>
    <row r="16" spans="1:14" ht="21" customHeight="1">
      <c r="A16" s="90"/>
      <c r="B16" s="126" t="s">
        <v>34</v>
      </c>
      <c r="C16" s="127"/>
      <c r="D16" s="126"/>
      <c r="E16" s="126"/>
      <c r="F16" s="170"/>
      <c r="G16" s="171"/>
      <c r="H16" s="172"/>
      <c r="I16" s="126"/>
      <c r="J16" s="141">
        <f>SUM(J15:J15)</f>
        <v>19455.79</v>
      </c>
      <c r="K16" s="132">
        <f>SUM(K15:K15)</f>
        <v>0</v>
      </c>
      <c r="L16" s="132">
        <f>SUM(L15:L15)</f>
        <v>0</v>
      </c>
      <c r="M16" s="132">
        <f>SUM(J16:L16)</f>
        <v>19455.79</v>
      </c>
      <c r="N16" s="26"/>
    </row>
    <row r="17" spans="1:14" ht="12.75">
      <c r="A17" s="93" t="s">
        <v>132</v>
      </c>
      <c r="B17" s="161" t="s">
        <v>133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  <c r="N17" s="22"/>
    </row>
    <row r="18" spans="1:14" ht="66" customHeight="1">
      <c r="A18" s="92" t="s">
        <v>44</v>
      </c>
      <c r="B18" s="133" t="s">
        <v>123</v>
      </c>
      <c r="C18" s="122" t="s">
        <v>68</v>
      </c>
      <c r="D18" s="123" t="s">
        <v>69</v>
      </c>
      <c r="E18" s="123" t="s">
        <v>66</v>
      </c>
      <c r="F18" s="164" t="s">
        <v>141</v>
      </c>
      <c r="G18" s="165"/>
      <c r="H18" s="124" t="s">
        <v>145</v>
      </c>
      <c r="I18" s="95">
        <v>244</v>
      </c>
      <c r="J18" s="125">
        <v>89792</v>
      </c>
      <c r="K18" s="125"/>
      <c r="L18" s="125"/>
      <c r="M18" s="125">
        <f>SUM(J18:L18)</f>
        <v>89792</v>
      </c>
      <c r="N18" s="31" t="s">
        <v>124</v>
      </c>
    </row>
    <row r="19" spans="1:14" ht="51.75" customHeight="1">
      <c r="A19" s="92" t="s">
        <v>47</v>
      </c>
      <c r="B19" s="133" t="s">
        <v>97</v>
      </c>
      <c r="C19" s="122" t="s">
        <v>68</v>
      </c>
      <c r="D19" s="123" t="s">
        <v>69</v>
      </c>
      <c r="E19" s="123" t="s">
        <v>66</v>
      </c>
      <c r="F19" s="164" t="s">
        <v>141</v>
      </c>
      <c r="G19" s="165"/>
      <c r="H19" s="124" t="s">
        <v>145</v>
      </c>
      <c r="I19" s="95">
        <v>244</v>
      </c>
      <c r="J19" s="125">
        <v>18900</v>
      </c>
      <c r="K19" s="125"/>
      <c r="L19" s="125"/>
      <c r="M19" s="125">
        <f>SUM(J19:L19)</f>
        <v>18900</v>
      </c>
      <c r="N19" s="31" t="s">
        <v>98</v>
      </c>
    </row>
    <row r="20" spans="1:14" ht="26.25" customHeight="1">
      <c r="A20" s="91"/>
      <c r="B20" s="126" t="s">
        <v>49</v>
      </c>
      <c r="C20" s="127"/>
      <c r="D20" s="126"/>
      <c r="E20" s="126"/>
      <c r="F20" s="170"/>
      <c r="G20" s="171"/>
      <c r="H20" s="172"/>
      <c r="I20" s="126"/>
      <c r="J20" s="128">
        <f>J18+J19</f>
        <v>108692</v>
      </c>
      <c r="K20" s="128">
        <f>K18+K19</f>
        <v>0</v>
      </c>
      <c r="L20" s="128">
        <f>L18+L19</f>
        <v>0</v>
      </c>
      <c r="M20" s="128">
        <f>M18+M19</f>
        <v>108692</v>
      </c>
      <c r="N20" s="26"/>
    </row>
    <row r="21" spans="1:14" ht="12.75">
      <c r="A21" s="93" t="s">
        <v>13</v>
      </c>
      <c r="B21" s="161" t="s">
        <v>134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3"/>
      <c r="N21" s="22"/>
    </row>
    <row r="22" spans="1:14" ht="66.75" customHeight="1">
      <c r="A22" s="92" t="s">
        <v>135</v>
      </c>
      <c r="B22" s="134" t="s">
        <v>74</v>
      </c>
      <c r="C22" s="122" t="s">
        <v>68</v>
      </c>
      <c r="D22" s="123" t="s">
        <v>69</v>
      </c>
      <c r="E22" s="123" t="s">
        <v>65</v>
      </c>
      <c r="F22" s="164" t="s">
        <v>141</v>
      </c>
      <c r="G22" s="165"/>
      <c r="H22" s="124" t="s">
        <v>146</v>
      </c>
      <c r="I22" s="95">
        <v>244</v>
      </c>
      <c r="J22" s="125">
        <v>50000</v>
      </c>
      <c r="K22" s="125">
        <v>50000</v>
      </c>
      <c r="L22" s="125">
        <v>50000</v>
      </c>
      <c r="M22" s="125">
        <f>SUM(J22:L22)</f>
        <v>150000</v>
      </c>
      <c r="N22" s="33" t="s">
        <v>127</v>
      </c>
    </row>
    <row r="23" spans="1:14" ht="66.75" customHeight="1">
      <c r="A23" s="92" t="s">
        <v>136</v>
      </c>
      <c r="B23" s="134" t="s">
        <v>74</v>
      </c>
      <c r="C23" s="122" t="s">
        <v>68</v>
      </c>
      <c r="D23" s="123" t="s">
        <v>69</v>
      </c>
      <c r="E23" s="123" t="s">
        <v>65</v>
      </c>
      <c r="F23" s="164" t="s">
        <v>141</v>
      </c>
      <c r="G23" s="165"/>
      <c r="H23" s="124" t="s">
        <v>146</v>
      </c>
      <c r="I23" s="95">
        <v>244</v>
      </c>
      <c r="J23" s="125">
        <v>50000</v>
      </c>
      <c r="K23" s="125">
        <v>50000</v>
      </c>
      <c r="L23" s="125">
        <v>50000</v>
      </c>
      <c r="M23" s="125">
        <f>SUM(J23:L23)</f>
        <v>150000</v>
      </c>
      <c r="N23" s="33" t="s">
        <v>109</v>
      </c>
    </row>
    <row r="24" spans="1:14" ht="26.25" customHeight="1">
      <c r="A24" s="91"/>
      <c r="B24" s="126" t="s">
        <v>49</v>
      </c>
      <c r="C24" s="127"/>
      <c r="D24" s="126"/>
      <c r="E24" s="126"/>
      <c r="F24" s="170"/>
      <c r="G24" s="171"/>
      <c r="H24" s="172"/>
      <c r="I24" s="126"/>
      <c r="J24" s="128">
        <f>SUM(J21:J23)</f>
        <v>100000</v>
      </c>
      <c r="K24" s="128">
        <f>SUM(K21:K23)</f>
        <v>100000</v>
      </c>
      <c r="L24" s="128">
        <f>SUM(L21:L23)</f>
        <v>100000</v>
      </c>
      <c r="M24" s="128">
        <f>SUM(J24:L24)</f>
        <v>300000</v>
      </c>
      <c r="N24" s="26"/>
    </row>
    <row r="25" spans="1:14" ht="26.25" customHeight="1">
      <c r="A25" s="93" t="s">
        <v>13</v>
      </c>
      <c r="B25" s="161" t="s">
        <v>137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3"/>
      <c r="N25" s="26"/>
    </row>
    <row r="26" spans="1:14" ht="90.75" customHeight="1">
      <c r="A26" s="91" t="s">
        <v>138</v>
      </c>
      <c r="B26" s="122" t="s">
        <v>103</v>
      </c>
      <c r="C26" s="122" t="s">
        <v>68</v>
      </c>
      <c r="D26" s="123" t="s">
        <v>69</v>
      </c>
      <c r="E26" s="123" t="s">
        <v>66</v>
      </c>
      <c r="F26" s="164" t="s">
        <v>141</v>
      </c>
      <c r="G26" s="165"/>
      <c r="H26" s="124" t="s">
        <v>147</v>
      </c>
      <c r="I26" s="95">
        <v>111</v>
      </c>
      <c r="J26" s="125">
        <v>30000</v>
      </c>
      <c r="K26" s="125"/>
      <c r="L26" s="125"/>
      <c r="M26" s="125">
        <f>J26+K26+L26</f>
        <v>30000</v>
      </c>
      <c r="N26" s="26" t="s">
        <v>104</v>
      </c>
    </row>
    <row r="27" spans="1:14" ht="20.25" customHeight="1">
      <c r="A27" s="91"/>
      <c r="B27" s="55" t="s">
        <v>63</v>
      </c>
      <c r="C27" s="27"/>
      <c r="D27" s="21"/>
      <c r="E27" s="21"/>
      <c r="F27" s="28"/>
      <c r="G27" s="88"/>
      <c r="H27" s="29"/>
      <c r="I27" s="23"/>
      <c r="J27" s="104">
        <f>J26</f>
        <v>30000</v>
      </c>
      <c r="K27" s="104">
        <f>K26</f>
        <v>0</v>
      </c>
      <c r="L27" s="104">
        <f>L26</f>
        <v>0</v>
      </c>
      <c r="M27" s="104">
        <f>M26</f>
        <v>30000</v>
      </c>
      <c r="N27" s="26"/>
    </row>
    <row r="28" spans="1:14" ht="12.75">
      <c r="A28" s="91"/>
      <c r="B28" s="55" t="s">
        <v>59</v>
      </c>
      <c r="C28" s="55"/>
      <c r="D28" s="55"/>
      <c r="E28" s="55"/>
      <c r="F28" s="158"/>
      <c r="G28" s="159"/>
      <c r="H28" s="160"/>
      <c r="I28" s="55"/>
      <c r="J28" s="143">
        <f>J16+J13+J10+J20+J24+J27</f>
        <v>645746.3899999999</v>
      </c>
      <c r="K28" s="105">
        <f>K16+K13+K10+K20+K24+K27</f>
        <v>100000</v>
      </c>
      <c r="L28" s="105">
        <f>L16+L13+L10+L20+L24+L27</f>
        <v>100000</v>
      </c>
      <c r="M28" s="105">
        <f>M16+M13+M10+M20+M24+M27</f>
        <v>845746.3899999999</v>
      </c>
      <c r="N28" s="27"/>
    </row>
    <row r="29" spans="1:14" ht="19.5" customHeight="1">
      <c r="A29" s="91"/>
      <c r="B29" s="27" t="s">
        <v>39</v>
      </c>
      <c r="C29" s="27"/>
      <c r="D29" s="27"/>
      <c r="E29" s="27"/>
      <c r="F29" s="173"/>
      <c r="G29" s="174"/>
      <c r="H29" s="175"/>
      <c r="I29" s="27"/>
      <c r="J29" s="103"/>
      <c r="K29" s="103"/>
      <c r="L29" s="103"/>
      <c r="M29" s="103"/>
      <c r="N29" s="27"/>
    </row>
    <row r="30" spans="1:14" ht="19.5" customHeight="1">
      <c r="A30" s="91"/>
      <c r="B30" s="27" t="s">
        <v>56</v>
      </c>
      <c r="C30" s="27"/>
      <c r="D30" s="27"/>
      <c r="E30" s="27"/>
      <c r="F30" s="173"/>
      <c r="G30" s="174"/>
      <c r="H30" s="175"/>
      <c r="I30" s="27"/>
      <c r="J30" s="103">
        <f>J28-J31</f>
        <v>645746.3899999999</v>
      </c>
      <c r="K30" s="103">
        <f>K28</f>
        <v>100000</v>
      </c>
      <c r="L30" s="103">
        <f>L28</f>
        <v>100000</v>
      </c>
      <c r="M30" s="103">
        <f>M28</f>
        <v>845746.3899999999</v>
      </c>
      <c r="N30" s="27"/>
    </row>
    <row r="31" spans="1:14" ht="20.25" customHeight="1">
      <c r="A31" s="91"/>
      <c r="B31" s="27" t="s">
        <v>1</v>
      </c>
      <c r="C31" s="27"/>
      <c r="D31" s="27"/>
      <c r="E31" s="27"/>
      <c r="F31" s="173"/>
      <c r="G31" s="174"/>
      <c r="H31" s="175"/>
      <c r="I31" s="27"/>
      <c r="J31" s="103"/>
      <c r="K31" s="103"/>
      <c r="L31" s="103"/>
      <c r="M31" s="103">
        <f>J31</f>
        <v>0</v>
      </c>
      <c r="N31" s="27"/>
    </row>
    <row r="33" spans="10:13" ht="12.75">
      <c r="J33" s="142">
        <f>J28+'Пожарная безопасность'!J22+ЖКХ!J11+'Культура и спорт'!J30</f>
        <v>1148915.65</v>
      </c>
      <c r="K33" s="136">
        <f>K28+'Пожарная безопасность'!K22+ЖКХ!K11+'Культура и спорт'!K30</f>
        <v>115000</v>
      </c>
      <c r="L33" s="136">
        <f>L28+'Пожарная безопасность'!L22+ЖКХ!L11+'Культура и спорт'!L30</f>
        <v>115000</v>
      </c>
      <c r="M33" s="136">
        <f>M28+'Пожарная безопасность'!M22+ЖКХ!M11+'Культура и спорт'!M30</f>
        <v>1378915.65</v>
      </c>
    </row>
  </sheetData>
  <sheetProtection/>
  <mergeCells count="34">
    <mergeCell ref="F13:H13"/>
    <mergeCell ref="F24:H24"/>
    <mergeCell ref="B14:M14"/>
    <mergeCell ref="B17:M17"/>
    <mergeCell ref="B21:M21"/>
    <mergeCell ref="F20:H20"/>
    <mergeCell ref="F16:H16"/>
    <mergeCell ref="F31:H31"/>
    <mergeCell ref="F15:G15"/>
    <mergeCell ref="F19:G19"/>
    <mergeCell ref="F30:H30"/>
    <mergeCell ref="F29:H29"/>
    <mergeCell ref="F22:G22"/>
    <mergeCell ref="F23:G23"/>
    <mergeCell ref="B6:M6"/>
    <mergeCell ref="F28:H28"/>
    <mergeCell ref="B25:M25"/>
    <mergeCell ref="F26:G26"/>
    <mergeCell ref="B7:M7"/>
    <mergeCell ref="F9:G9"/>
    <mergeCell ref="F10:H10"/>
    <mergeCell ref="F8:G8"/>
    <mergeCell ref="F18:G18"/>
    <mergeCell ref="B11:M11"/>
    <mergeCell ref="E1:G1"/>
    <mergeCell ref="L1:N1"/>
    <mergeCell ref="A2:N2"/>
    <mergeCell ref="A4:A5"/>
    <mergeCell ref="B4:B5"/>
    <mergeCell ref="N4:N5"/>
    <mergeCell ref="J4:M4"/>
    <mergeCell ref="F5:H5"/>
    <mergeCell ref="C4:C5"/>
    <mergeCell ref="D4:I4"/>
  </mergeCells>
  <printOptions/>
  <pageMargins left="0.7086614173228347" right="0.2" top="0.36" bottom="0.22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9"/>
  <sheetViews>
    <sheetView view="pageBreakPreview" zoomScale="70" zoomScaleSheetLayoutView="70" zoomScalePageLayoutView="0" workbookViewId="0" topLeftCell="A18">
      <selection activeCell="M20" sqref="M20"/>
    </sheetView>
  </sheetViews>
  <sheetFormatPr defaultColWidth="9.00390625" defaultRowHeight="12.75"/>
  <cols>
    <col min="1" max="1" width="7.75390625" style="11" customWidth="1"/>
    <col min="2" max="2" width="30.875" style="8" customWidth="1"/>
    <col min="3" max="3" width="17.375" style="8" customWidth="1"/>
    <col min="4" max="5" width="9.125" style="8" customWidth="1"/>
    <col min="6" max="6" width="4.625" style="8" customWidth="1"/>
    <col min="7" max="7" width="4.75390625" style="8" customWidth="1"/>
    <col min="8" max="8" width="10.00390625" style="8" customWidth="1"/>
    <col min="9" max="9" width="9.125" style="8" customWidth="1"/>
    <col min="10" max="10" width="13.625" style="8" customWidth="1"/>
    <col min="11" max="11" width="14.125" style="8" customWidth="1"/>
    <col min="12" max="12" width="14.625" style="8" customWidth="1"/>
    <col min="13" max="13" width="15.125" style="8" customWidth="1"/>
    <col min="14" max="14" width="26.375" style="8" customWidth="1"/>
    <col min="15" max="15" width="10.375" style="8" bestFit="1" customWidth="1"/>
    <col min="16" max="16384" width="9.125" style="8" customWidth="1"/>
  </cols>
  <sheetData>
    <row r="1" spans="5:15" ht="117.75" customHeight="1">
      <c r="E1" s="176"/>
      <c r="F1" s="177"/>
      <c r="G1" s="177"/>
      <c r="L1" s="178" t="s">
        <v>159</v>
      </c>
      <c r="M1" s="178"/>
      <c r="N1" s="178"/>
      <c r="O1" s="1"/>
    </row>
    <row r="2" spans="1:14" ht="39" customHeight="1">
      <c r="A2" s="179" t="s">
        <v>112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5:9" ht="15.75">
      <c r="E3" s="62"/>
      <c r="F3" s="63" t="s">
        <v>41</v>
      </c>
      <c r="G3" s="62">
        <v>5</v>
      </c>
      <c r="H3" s="62"/>
      <c r="I3" s="62"/>
    </row>
    <row r="4" spans="1:14" ht="18" customHeight="1">
      <c r="A4" s="180" t="s">
        <v>14</v>
      </c>
      <c r="B4" s="181" t="s">
        <v>15</v>
      </c>
      <c r="C4" s="189" t="s">
        <v>16</v>
      </c>
      <c r="D4" s="189" t="s">
        <v>17</v>
      </c>
      <c r="E4" s="189"/>
      <c r="F4" s="189"/>
      <c r="G4" s="189"/>
      <c r="H4" s="189"/>
      <c r="I4" s="189"/>
      <c r="J4" s="186" t="s">
        <v>18</v>
      </c>
      <c r="K4" s="187"/>
      <c r="L4" s="187"/>
      <c r="M4" s="188"/>
      <c r="N4" s="189" t="s">
        <v>19</v>
      </c>
    </row>
    <row r="5" spans="1:14" ht="83.25" customHeight="1">
      <c r="A5" s="180"/>
      <c r="B5" s="182"/>
      <c r="C5" s="189"/>
      <c r="D5" s="72" t="s">
        <v>20</v>
      </c>
      <c r="E5" s="72" t="s">
        <v>21</v>
      </c>
      <c r="F5" s="186" t="s">
        <v>22</v>
      </c>
      <c r="G5" s="187"/>
      <c r="H5" s="188"/>
      <c r="I5" s="72" t="s">
        <v>23</v>
      </c>
      <c r="J5" s="72" t="s">
        <v>108</v>
      </c>
      <c r="K5" s="72" t="s">
        <v>125</v>
      </c>
      <c r="L5" s="72" t="s">
        <v>156</v>
      </c>
      <c r="M5" s="72" t="s">
        <v>157</v>
      </c>
      <c r="N5" s="189"/>
    </row>
    <row r="6" spans="1:14" ht="50.25" customHeight="1">
      <c r="A6" s="2"/>
      <c r="B6" s="183" t="s">
        <v>118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5"/>
      <c r="N6" s="6"/>
    </row>
    <row r="7" spans="1:14" ht="19.5" customHeight="1">
      <c r="A7" s="71" t="s">
        <v>24</v>
      </c>
      <c r="B7" s="190" t="s">
        <v>113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2"/>
      <c r="N7" s="3"/>
    </row>
    <row r="8" spans="1:14" ht="98.25" customHeight="1">
      <c r="A8" s="2" t="s">
        <v>42</v>
      </c>
      <c r="B8" s="64" t="s">
        <v>62</v>
      </c>
      <c r="C8" s="3" t="s">
        <v>68</v>
      </c>
      <c r="D8" s="2" t="s">
        <v>69</v>
      </c>
      <c r="E8" s="2" t="s">
        <v>61</v>
      </c>
      <c r="F8" s="193" t="s">
        <v>148</v>
      </c>
      <c r="G8" s="194"/>
      <c r="H8" s="66" t="s">
        <v>149</v>
      </c>
      <c r="I8" s="6">
        <v>244</v>
      </c>
      <c r="J8" s="113">
        <v>10000</v>
      </c>
      <c r="K8" s="5"/>
      <c r="L8" s="5"/>
      <c r="M8" s="5">
        <f>SUM(J8:L8)</f>
        <v>10000</v>
      </c>
      <c r="N8" s="67" t="s">
        <v>102</v>
      </c>
    </row>
    <row r="9" spans="1:15" ht="15.75">
      <c r="A9" s="71"/>
      <c r="B9" s="75" t="s">
        <v>25</v>
      </c>
      <c r="C9" s="76"/>
      <c r="D9" s="75"/>
      <c r="E9" s="75"/>
      <c r="F9" s="77"/>
      <c r="G9" s="73"/>
      <c r="H9" s="74"/>
      <c r="I9" s="75"/>
      <c r="J9" s="79">
        <f>SUM(J8:J8)</f>
        <v>10000</v>
      </c>
      <c r="K9" s="79">
        <f>SUM(K8:K8)</f>
        <v>0</v>
      </c>
      <c r="L9" s="79">
        <f>SUM(L8:L8)</f>
        <v>0</v>
      </c>
      <c r="M9" s="79">
        <f>SUM(M8:M8)</f>
        <v>10000</v>
      </c>
      <c r="N9" s="51"/>
      <c r="O9" s="7"/>
    </row>
    <row r="10" spans="1:14" ht="15.75" customHeight="1">
      <c r="A10" s="71" t="s">
        <v>26</v>
      </c>
      <c r="B10" s="190" t="s">
        <v>114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2"/>
      <c r="N10" s="51"/>
    </row>
    <row r="11" spans="1:15" ht="53.25" customHeight="1">
      <c r="A11" s="68" t="s">
        <v>27</v>
      </c>
      <c r="B11" s="108" t="s">
        <v>99</v>
      </c>
      <c r="C11" s="109" t="s">
        <v>68</v>
      </c>
      <c r="D11" s="110" t="s">
        <v>69</v>
      </c>
      <c r="E11" s="110" t="s">
        <v>61</v>
      </c>
      <c r="F11" s="198" t="s">
        <v>148</v>
      </c>
      <c r="G11" s="199"/>
      <c r="H11" s="111" t="s">
        <v>149</v>
      </c>
      <c r="I11" s="112">
        <v>244</v>
      </c>
      <c r="J11" s="113">
        <v>30000</v>
      </c>
      <c r="K11" s="113"/>
      <c r="L11" s="113"/>
      <c r="M11" s="113">
        <f>SUM(J11:L11)</f>
        <v>30000</v>
      </c>
      <c r="N11" s="67" t="s">
        <v>100</v>
      </c>
      <c r="O11" s="14"/>
    </row>
    <row r="12" spans="1:15" ht="15.75">
      <c r="A12" s="71"/>
      <c r="B12" s="114" t="s">
        <v>28</v>
      </c>
      <c r="C12" s="115"/>
      <c r="D12" s="114"/>
      <c r="E12" s="114"/>
      <c r="F12" s="116"/>
      <c r="G12" s="117"/>
      <c r="H12" s="118"/>
      <c r="I12" s="114"/>
      <c r="J12" s="119">
        <f>SUM(J11:J11)</f>
        <v>30000</v>
      </c>
      <c r="K12" s="119">
        <f>SUM(K11:K11)</f>
        <v>0</v>
      </c>
      <c r="L12" s="119">
        <f>SUM(L11:L11)</f>
        <v>0</v>
      </c>
      <c r="M12" s="119">
        <f>SUM(J12:L12)</f>
        <v>30000</v>
      </c>
      <c r="N12" s="51"/>
      <c r="O12" s="7"/>
    </row>
    <row r="13" spans="1:14" s="15" customFormat="1" ht="15.75" customHeight="1">
      <c r="A13" s="71" t="s">
        <v>29</v>
      </c>
      <c r="B13" s="195" t="s">
        <v>115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7"/>
      <c r="N13" s="69"/>
    </row>
    <row r="14" spans="1:14" ht="67.5" customHeight="1">
      <c r="A14" s="68" t="s">
        <v>31</v>
      </c>
      <c r="B14" s="108" t="s">
        <v>94</v>
      </c>
      <c r="C14" s="109" t="s">
        <v>68</v>
      </c>
      <c r="D14" s="110" t="s">
        <v>69</v>
      </c>
      <c r="E14" s="110" t="s">
        <v>61</v>
      </c>
      <c r="F14" s="198" t="s">
        <v>148</v>
      </c>
      <c r="G14" s="199"/>
      <c r="H14" s="111" t="s">
        <v>149</v>
      </c>
      <c r="I14" s="112">
        <v>244</v>
      </c>
      <c r="J14" s="113">
        <v>34687.4</v>
      </c>
      <c r="K14" s="113"/>
      <c r="L14" s="113"/>
      <c r="M14" s="113">
        <f>SUM(J14:L14)</f>
        <v>34687.4</v>
      </c>
      <c r="N14" s="70" t="s">
        <v>101</v>
      </c>
    </row>
    <row r="15" spans="1:15" s="15" customFormat="1" ht="15.75">
      <c r="A15" s="71"/>
      <c r="B15" s="114" t="s">
        <v>34</v>
      </c>
      <c r="C15" s="115"/>
      <c r="D15" s="114"/>
      <c r="E15" s="114"/>
      <c r="F15" s="116"/>
      <c r="G15" s="117"/>
      <c r="H15" s="118"/>
      <c r="I15" s="114"/>
      <c r="J15" s="119">
        <f>J14</f>
        <v>34687.4</v>
      </c>
      <c r="K15" s="119">
        <f>K14</f>
        <v>0</v>
      </c>
      <c r="L15" s="119">
        <f>L14</f>
        <v>0</v>
      </c>
      <c r="M15" s="119">
        <f>M14</f>
        <v>34687.4</v>
      </c>
      <c r="N15" s="51"/>
      <c r="O15" s="16"/>
    </row>
    <row r="16" spans="1:15" ht="33.75" customHeight="1">
      <c r="A16" s="71" t="s">
        <v>116</v>
      </c>
      <c r="B16" s="195" t="s">
        <v>117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7"/>
      <c r="N16" s="6"/>
      <c r="O16" s="7"/>
    </row>
    <row r="17" spans="1:15" ht="182.25" customHeight="1">
      <c r="A17" s="2" t="s">
        <v>78</v>
      </c>
      <c r="B17" s="120" t="s">
        <v>119</v>
      </c>
      <c r="C17" s="109" t="s">
        <v>68</v>
      </c>
      <c r="D17" s="110" t="s">
        <v>69</v>
      </c>
      <c r="E17" s="110" t="s">
        <v>122</v>
      </c>
      <c r="F17" s="198" t="s">
        <v>148</v>
      </c>
      <c r="G17" s="199"/>
      <c r="H17" s="111" t="s">
        <v>143</v>
      </c>
      <c r="I17" s="112">
        <v>244</v>
      </c>
      <c r="J17" s="113">
        <v>5000</v>
      </c>
      <c r="K17" s="113"/>
      <c r="L17" s="113"/>
      <c r="M17" s="113">
        <f>J17+K17+L17</f>
        <v>5000</v>
      </c>
      <c r="N17" s="67" t="s">
        <v>128</v>
      </c>
      <c r="O17" s="7"/>
    </row>
    <row r="18" spans="1:15" ht="15.75">
      <c r="A18" s="71"/>
      <c r="B18" s="75" t="s">
        <v>49</v>
      </c>
      <c r="C18" s="76"/>
      <c r="D18" s="75"/>
      <c r="E18" s="75"/>
      <c r="F18" s="77"/>
      <c r="G18" s="73"/>
      <c r="H18" s="74"/>
      <c r="I18" s="75"/>
      <c r="J18" s="78">
        <f>SUM(J17:J17)</f>
        <v>5000</v>
      </c>
      <c r="K18" s="78">
        <f>SUM(K17:K17)</f>
        <v>0</v>
      </c>
      <c r="L18" s="78">
        <f>SUM(L17:L17)</f>
        <v>0</v>
      </c>
      <c r="M18" s="78">
        <f>SUM(J18:L18)</f>
        <v>5000</v>
      </c>
      <c r="N18" s="51"/>
      <c r="O18" s="7"/>
    </row>
    <row r="19" spans="1:15" ht="15.75">
      <c r="A19" s="71" t="s">
        <v>153</v>
      </c>
      <c r="B19" s="190" t="s">
        <v>154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2"/>
      <c r="N19" s="6"/>
      <c r="O19" s="7"/>
    </row>
    <row r="20" spans="1:15" ht="210" customHeight="1">
      <c r="A20" s="2" t="s">
        <v>155</v>
      </c>
      <c r="B20" s="106" t="s">
        <v>120</v>
      </c>
      <c r="C20" s="3" t="s">
        <v>68</v>
      </c>
      <c r="D20" s="2" t="s">
        <v>69</v>
      </c>
      <c r="E20" s="2" t="s">
        <v>121</v>
      </c>
      <c r="F20" s="193" t="s">
        <v>148</v>
      </c>
      <c r="G20" s="194"/>
      <c r="H20" s="66" t="s">
        <v>146</v>
      </c>
      <c r="I20" s="6">
        <v>244</v>
      </c>
      <c r="J20" s="5"/>
      <c r="K20" s="5">
        <v>15000</v>
      </c>
      <c r="L20" s="5">
        <v>15000</v>
      </c>
      <c r="M20" s="5">
        <f>J20+K20+L20</f>
        <v>30000</v>
      </c>
      <c r="N20" s="67"/>
      <c r="O20" s="7"/>
    </row>
    <row r="21" spans="1:15" ht="15.75">
      <c r="A21" s="71"/>
      <c r="B21" s="75" t="s">
        <v>63</v>
      </c>
      <c r="C21" s="76"/>
      <c r="D21" s="75"/>
      <c r="E21" s="75"/>
      <c r="F21" s="77"/>
      <c r="G21" s="73"/>
      <c r="H21" s="74"/>
      <c r="I21" s="75"/>
      <c r="J21" s="78">
        <f>SUM(J20:J20)</f>
        <v>0</v>
      </c>
      <c r="K21" s="78">
        <f>SUM(K20:K20)</f>
        <v>15000</v>
      </c>
      <c r="L21" s="78">
        <f>SUM(L20:L20)</f>
        <v>15000</v>
      </c>
      <c r="M21" s="78">
        <f>SUM(M20:M20)</f>
        <v>30000</v>
      </c>
      <c r="N21" s="51"/>
      <c r="O21" s="7"/>
    </row>
    <row r="22" spans="1:15" ht="15.75" customHeight="1">
      <c r="A22" s="71"/>
      <c r="B22" s="75" t="s">
        <v>59</v>
      </c>
      <c r="C22" s="75"/>
      <c r="D22" s="75"/>
      <c r="E22" s="75"/>
      <c r="F22" s="77"/>
      <c r="G22" s="73"/>
      <c r="H22" s="74"/>
      <c r="I22" s="75"/>
      <c r="J22" s="80">
        <f>J9+J12+J18+J21+J15</f>
        <v>79687.4</v>
      </c>
      <c r="K22" s="80">
        <f>K9+K12+K18+K21+K15</f>
        <v>15000</v>
      </c>
      <c r="L22" s="80">
        <f>L9+L12+L18+L21+L15</f>
        <v>15000</v>
      </c>
      <c r="M22" s="80">
        <f>M9+M12+M18+M21+M15</f>
        <v>109687.4</v>
      </c>
      <c r="N22" s="3"/>
      <c r="O22" s="7"/>
    </row>
    <row r="23" spans="1:14" ht="15.75">
      <c r="A23" s="2"/>
      <c r="B23" s="3" t="s">
        <v>39</v>
      </c>
      <c r="C23" s="3"/>
      <c r="D23" s="3"/>
      <c r="E23" s="3"/>
      <c r="F23" s="65"/>
      <c r="G23" s="49"/>
      <c r="H23" s="50"/>
      <c r="I23" s="3"/>
      <c r="J23" s="5"/>
      <c r="K23" s="5"/>
      <c r="L23" s="5"/>
      <c r="M23" s="5"/>
      <c r="N23" s="3"/>
    </row>
    <row r="24" spans="1:15" ht="15.75">
      <c r="A24" s="2"/>
      <c r="B24" s="3" t="s">
        <v>57</v>
      </c>
      <c r="C24" s="3"/>
      <c r="D24" s="3"/>
      <c r="E24" s="3"/>
      <c r="F24" s="65"/>
      <c r="G24" s="49"/>
      <c r="H24" s="50"/>
      <c r="I24" s="3"/>
      <c r="J24" s="5"/>
      <c r="K24" s="5">
        <f>K22</f>
        <v>15000</v>
      </c>
      <c r="L24" s="5">
        <f>L22</f>
        <v>15000</v>
      </c>
      <c r="M24" s="5">
        <f>M22</f>
        <v>109687.4</v>
      </c>
      <c r="N24" s="3"/>
      <c r="O24" s="7"/>
    </row>
    <row r="25" spans="1:15" ht="15.75">
      <c r="A25" s="2"/>
      <c r="B25" s="3" t="s">
        <v>1</v>
      </c>
      <c r="C25" s="3"/>
      <c r="D25" s="3"/>
      <c r="E25" s="3"/>
      <c r="F25" s="65"/>
      <c r="G25" s="49"/>
      <c r="H25" s="50"/>
      <c r="I25" s="3"/>
      <c r="J25" s="5"/>
      <c r="K25" s="5"/>
      <c r="L25" s="5"/>
      <c r="M25" s="5"/>
      <c r="N25" s="67"/>
      <c r="O25" s="7"/>
    </row>
    <row r="26" spans="1:14" s="10" customFormat="1" ht="35.2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="10" customFormat="1" ht="35.25" customHeight="1">
      <c r="A27" s="12"/>
    </row>
    <row r="28" spans="1:10" s="10" customFormat="1" ht="35.25" customHeight="1">
      <c r="A28" s="12"/>
      <c r="J28" s="9"/>
    </row>
    <row r="29" spans="10:15" ht="15.75">
      <c r="J29" s="7"/>
      <c r="O29" s="7"/>
    </row>
  </sheetData>
  <sheetProtection/>
  <mergeCells count="21">
    <mergeCell ref="F14:G14"/>
    <mergeCell ref="F5:H5"/>
    <mergeCell ref="B10:M10"/>
    <mergeCell ref="F8:G8"/>
    <mergeCell ref="C4:C5"/>
    <mergeCell ref="B13:M13"/>
    <mergeCell ref="B7:M7"/>
    <mergeCell ref="F20:G20"/>
    <mergeCell ref="F11:G11"/>
    <mergeCell ref="F17:G17"/>
    <mergeCell ref="B16:M16"/>
    <mergeCell ref="B19:M19"/>
    <mergeCell ref="E1:G1"/>
    <mergeCell ref="L1:N1"/>
    <mergeCell ref="A2:N2"/>
    <mergeCell ref="A4:A5"/>
    <mergeCell ref="B4:B5"/>
    <mergeCell ref="B6:M6"/>
    <mergeCell ref="J4:M4"/>
    <mergeCell ref="N4:N5"/>
    <mergeCell ref="D4:I4"/>
  </mergeCells>
  <printOptions/>
  <pageMargins left="0.35" right="0.25" top="0.44" bottom="0.41" header="0.39" footer="0.31"/>
  <pageSetup fitToHeight="17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19"/>
  <sheetViews>
    <sheetView view="pageBreakPreview" zoomScale="130" zoomScaleSheetLayoutView="130" zoomScalePageLayoutView="0" workbookViewId="0" topLeftCell="C5">
      <selection activeCell="J9" sqref="J9"/>
    </sheetView>
  </sheetViews>
  <sheetFormatPr defaultColWidth="9.00390625" defaultRowHeight="12.75"/>
  <cols>
    <col min="1" max="1" width="7.75390625" style="11" customWidth="1"/>
    <col min="2" max="2" width="26.75390625" style="8" customWidth="1"/>
    <col min="3" max="3" width="17.125" style="8" customWidth="1"/>
    <col min="4" max="5" width="9.125" style="8" customWidth="1"/>
    <col min="6" max="6" width="4.625" style="8" customWidth="1"/>
    <col min="7" max="7" width="3.75390625" style="8" customWidth="1"/>
    <col min="8" max="8" width="8.00390625" style="8" customWidth="1"/>
    <col min="9" max="9" width="9.125" style="8" customWidth="1"/>
    <col min="10" max="11" width="14.25390625" style="8" bestFit="1" customWidth="1"/>
    <col min="12" max="12" width="14.625" style="8" customWidth="1"/>
    <col min="13" max="13" width="15.125" style="8" customWidth="1"/>
    <col min="14" max="14" width="26.25390625" style="8" customWidth="1"/>
    <col min="15" max="15" width="10.375" style="8" bestFit="1" customWidth="1"/>
    <col min="16" max="16384" width="9.125" style="8" customWidth="1"/>
  </cols>
  <sheetData>
    <row r="1" spans="1:15" ht="86.25" customHeight="1">
      <c r="A1" s="52"/>
      <c r="B1" s="53"/>
      <c r="C1" s="53"/>
      <c r="D1" s="53"/>
      <c r="E1" s="200"/>
      <c r="F1" s="201"/>
      <c r="G1" s="201"/>
      <c r="H1" s="53"/>
      <c r="I1" s="53"/>
      <c r="J1" s="53"/>
      <c r="K1" s="53"/>
      <c r="L1" s="202" t="s">
        <v>160</v>
      </c>
      <c r="M1" s="202"/>
      <c r="N1" s="202"/>
      <c r="O1" s="1"/>
    </row>
    <row r="2" spans="1:14" ht="32.25" customHeight="1">
      <c r="A2" s="203" t="s">
        <v>92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15.75">
      <c r="A3" s="17"/>
      <c r="B3" s="18"/>
      <c r="C3" s="18"/>
      <c r="D3" s="18"/>
      <c r="E3" s="19"/>
      <c r="F3" s="20" t="s">
        <v>41</v>
      </c>
      <c r="G3" s="19">
        <v>4</v>
      </c>
      <c r="H3" s="19"/>
      <c r="I3" s="18"/>
      <c r="J3" s="18"/>
      <c r="K3" s="18"/>
      <c r="L3" s="18"/>
      <c r="M3" s="18"/>
      <c r="N3" s="18"/>
    </row>
    <row r="4" spans="1:14" ht="18" customHeight="1">
      <c r="A4" s="204" t="s">
        <v>14</v>
      </c>
      <c r="B4" s="149" t="s">
        <v>15</v>
      </c>
      <c r="C4" s="151" t="s">
        <v>16</v>
      </c>
      <c r="D4" s="151" t="s">
        <v>17</v>
      </c>
      <c r="E4" s="151"/>
      <c r="F4" s="151"/>
      <c r="G4" s="151"/>
      <c r="H4" s="151"/>
      <c r="I4" s="151"/>
      <c r="J4" s="152" t="s">
        <v>18</v>
      </c>
      <c r="K4" s="153"/>
      <c r="L4" s="153"/>
      <c r="M4" s="154"/>
      <c r="N4" s="151" t="s">
        <v>19</v>
      </c>
    </row>
    <row r="5" spans="1:14" ht="79.5" customHeight="1">
      <c r="A5" s="204"/>
      <c r="B5" s="150"/>
      <c r="C5" s="151"/>
      <c r="D5" s="61" t="s">
        <v>20</v>
      </c>
      <c r="E5" s="61" t="s">
        <v>21</v>
      </c>
      <c r="F5" s="152" t="s">
        <v>22</v>
      </c>
      <c r="G5" s="153"/>
      <c r="H5" s="154"/>
      <c r="I5" s="61" t="s">
        <v>23</v>
      </c>
      <c r="J5" s="61" t="s">
        <v>108</v>
      </c>
      <c r="K5" s="61" t="s">
        <v>125</v>
      </c>
      <c r="L5" s="61" t="s">
        <v>156</v>
      </c>
      <c r="M5" s="61" t="s">
        <v>157</v>
      </c>
      <c r="N5" s="151"/>
    </row>
    <row r="6" spans="1:14" ht="39.75" customHeight="1">
      <c r="A6" s="21"/>
      <c r="B6" s="155" t="s">
        <v>93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  <c r="N6" s="23"/>
    </row>
    <row r="7" spans="1:14" ht="33.75" customHeight="1">
      <c r="A7" s="60" t="s">
        <v>24</v>
      </c>
      <c r="B7" s="166" t="s">
        <v>164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  <c r="N7" s="23"/>
    </row>
    <row r="8" spans="1:14" ht="41.25" customHeight="1">
      <c r="A8" s="32" t="s">
        <v>42</v>
      </c>
      <c r="B8" s="54" t="s">
        <v>163</v>
      </c>
      <c r="C8" s="27" t="s">
        <v>68</v>
      </c>
      <c r="D8" s="21" t="s">
        <v>69</v>
      </c>
      <c r="E8" s="21" t="s">
        <v>96</v>
      </c>
      <c r="F8" s="173" t="s">
        <v>150</v>
      </c>
      <c r="G8" s="174"/>
      <c r="H8" s="29" t="s">
        <v>149</v>
      </c>
      <c r="I8" s="96">
        <v>243</v>
      </c>
      <c r="J8" s="103">
        <v>100000</v>
      </c>
      <c r="K8" s="103"/>
      <c r="L8" s="103"/>
      <c r="M8" s="103">
        <f>SUM(J8:L8)</f>
        <v>100000</v>
      </c>
      <c r="N8" s="26" t="s">
        <v>107</v>
      </c>
    </row>
    <row r="9" spans="1:14" ht="62.25" customHeight="1">
      <c r="A9" s="32" t="s">
        <v>105</v>
      </c>
      <c r="B9" s="54" t="s">
        <v>163</v>
      </c>
      <c r="C9" s="27" t="s">
        <v>68</v>
      </c>
      <c r="D9" s="21" t="s">
        <v>69</v>
      </c>
      <c r="E9" s="21" t="s">
        <v>96</v>
      </c>
      <c r="F9" s="173" t="s">
        <v>150</v>
      </c>
      <c r="G9" s="174"/>
      <c r="H9" s="29" t="s">
        <v>149</v>
      </c>
      <c r="I9" s="96">
        <v>243</v>
      </c>
      <c r="J9" s="103"/>
      <c r="K9" s="103"/>
      <c r="L9" s="103"/>
      <c r="M9" s="103">
        <f>SUM(J9:L9)</f>
        <v>0</v>
      </c>
      <c r="N9" s="26" t="s">
        <v>106</v>
      </c>
    </row>
    <row r="10" spans="1:15" ht="15.75">
      <c r="A10" s="60"/>
      <c r="B10" s="55" t="s">
        <v>25</v>
      </c>
      <c r="C10" s="56"/>
      <c r="D10" s="55"/>
      <c r="E10" s="55"/>
      <c r="F10" s="57"/>
      <c r="G10" s="58"/>
      <c r="H10" s="59"/>
      <c r="I10" s="55"/>
      <c r="J10" s="104">
        <f>SUM(J8:J9)</f>
        <v>100000</v>
      </c>
      <c r="K10" s="104">
        <f>SUM(K7:K9)</f>
        <v>0</v>
      </c>
      <c r="L10" s="104">
        <f>SUM(L7:L9)</f>
        <v>0</v>
      </c>
      <c r="M10" s="104">
        <f>SUM(M7:M9)</f>
        <v>100000</v>
      </c>
      <c r="N10" s="26"/>
      <c r="O10" s="7"/>
    </row>
    <row r="11" spans="1:14" ht="15.75">
      <c r="A11" s="60"/>
      <c r="B11" s="55" t="s">
        <v>59</v>
      </c>
      <c r="C11" s="56"/>
      <c r="D11" s="55"/>
      <c r="E11" s="55"/>
      <c r="F11" s="57"/>
      <c r="G11" s="58"/>
      <c r="H11" s="59"/>
      <c r="I11" s="55"/>
      <c r="J11" s="100">
        <f>J10</f>
        <v>100000</v>
      </c>
      <c r="K11" s="100">
        <f>K10</f>
        <v>0</v>
      </c>
      <c r="L11" s="100">
        <f>L10</f>
        <v>0</v>
      </c>
      <c r="M11" s="100">
        <f>M10</f>
        <v>100000</v>
      </c>
      <c r="N11" s="26"/>
    </row>
    <row r="12" spans="1:14" ht="15.75">
      <c r="A12" s="21"/>
      <c r="B12" s="27" t="s">
        <v>39</v>
      </c>
      <c r="C12" s="26"/>
      <c r="D12" s="27"/>
      <c r="E12" s="27"/>
      <c r="F12" s="28"/>
      <c r="G12" s="24"/>
      <c r="H12" s="25"/>
      <c r="I12" s="27"/>
      <c r="J12" s="101"/>
      <c r="K12" s="101"/>
      <c r="L12" s="101"/>
      <c r="M12" s="101"/>
      <c r="N12" s="26"/>
    </row>
    <row r="13" spans="1:14" ht="15.75">
      <c r="A13" s="21"/>
      <c r="B13" s="27" t="s">
        <v>1</v>
      </c>
      <c r="C13" s="27"/>
      <c r="D13" s="27"/>
      <c r="E13" s="27"/>
      <c r="F13" s="28"/>
      <c r="G13" s="24"/>
      <c r="H13" s="25"/>
      <c r="I13" s="27"/>
      <c r="J13" s="101">
        <v>0</v>
      </c>
      <c r="K13" s="101">
        <v>0</v>
      </c>
      <c r="L13" s="101">
        <v>0</v>
      </c>
      <c r="M13" s="101">
        <v>0</v>
      </c>
      <c r="N13" s="27"/>
    </row>
    <row r="14" spans="1:15" ht="15.75">
      <c r="A14" s="21"/>
      <c r="B14" s="27" t="s">
        <v>56</v>
      </c>
      <c r="C14" s="27"/>
      <c r="D14" s="27"/>
      <c r="E14" s="27"/>
      <c r="F14" s="28"/>
      <c r="G14" s="24"/>
      <c r="H14" s="25"/>
      <c r="I14" s="27"/>
      <c r="J14" s="101">
        <f>J11-J13</f>
        <v>100000</v>
      </c>
      <c r="K14" s="101">
        <f>K11-K13</f>
        <v>0</v>
      </c>
      <c r="L14" s="101">
        <f>L11-L13</f>
        <v>0</v>
      </c>
      <c r="M14" s="101">
        <f>M11-M13</f>
        <v>100000</v>
      </c>
      <c r="N14" s="27"/>
      <c r="O14" s="7"/>
    </row>
    <row r="15" spans="1:14" ht="15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8" spans="10:13" ht="15.75">
      <c r="J18" s="7"/>
      <c r="K18" s="7"/>
      <c r="L18" s="7"/>
      <c r="M18" s="7"/>
    </row>
    <row r="19" spans="10:15" ht="15.75">
      <c r="J19" s="7"/>
      <c r="K19" s="7"/>
      <c r="L19" s="7"/>
      <c r="M19" s="7"/>
      <c r="O19" s="7"/>
    </row>
  </sheetData>
  <sheetProtection/>
  <mergeCells count="14">
    <mergeCell ref="N4:N5"/>
    <mergeCell ref="F8:G8"/>
    <mergeCell ref="F9:G9"/>
    <mergeCell ref="E1:G1"/>
    <mergeCell ref="L1:N1"/>
    <mergeCell ref="A2:N2"/>
    <mergeCell ref="A4:A5"/>
    <mergeCell ref="B4:B5"/>
    <mergeCell ref="C4:C5"/>
    <mergeCell ref="D4:I4"/>
    <mergeCell ref="J4:M4"/>
    <mergeCell ref="F5:H5"/>
    <mergeCell ref="B6:M6"/>
    <mergeCell ref="B7:M7"/>
  </mergeCells>
  <printOptions/>
  <pageMargins left="0.35" right="0.25" top="0.44" bottom="0.41" header="0.39" footer="0.31"/>
  <pageSetup fitToHeight="17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39"/>
  <sheetViews>
    <sheetView tabSelected="1" zoomScaleSheetLayoutView="70" zoomScalePageLayoutView="0" workbookViewId="0" topLeftCell="B23">
      <selection activeCell="L25" sqref="L25"/>
    </sheetView>
  </sheetViews>
  <sheetFormatPr defaultColWidth="9.00390625" defaultRowHeight="12.75"/>
  <cols>
    <col min="1" max="1" width="7.75390625" style="11" customWidth="1"/>
    <col min="2" max="2" width="30.875" style="8" customWidth="1"/>
    <col min="3" max="3" width="18.25390625" style="8" customWidth="1"/>
    <col min="4" max="5" width="9.125" style="8" customWidth="1"/>
    <col min="6" max="6" width="4.25390625" style="8" customWidth="1"/>
    <col min="7" max="7" width="5.625" style="8" customWidth="1"/>
    <col min="8" max="8" width="6.625" style="8" customWidth="1"/>
    <col min="9" max="9" width="9.125" style="8" customWidth="1"/>
    <col min="10" max="10" width="13.625" style="8" customWidth="1"/>
    <col min="11" max="11" width="14.125" style="8" customWidth="1"/>
    <col min="12" max="12" width="14.625" style="8" customWidth="1"/>
    <col min="13" max="13" width="15.125" style="8" customWidth="1"/>
    <col min="14" max="14" width="26.25390625" style="8" customWidth="1"/>
    <col min="15" max="15" width="10.375" style="8" bestFit="1" customWidth="1"/>
    <col min="16" max="16384" width="9.125" style="8" customWidth="1"/>
  </cols>
  <sheetData>
    <row r="1" spans="1:15" ht="96.75" customHeight="1">
      <c r="A1" s="17"/>
      <c r="B1" s="18"/>
      <c r="C1" s="18"/>
      <c r="D1" s="18"/>
      <c r="E1" s="35"/>
      <c r="F1" s="35"/>
      <c r="G1" s="35"/>
      <c r="H1" s="35"/>
      <c r="I1" s="35"/>
      <c r="J1" s="18"/>
      <c r="K1" s="207" t="s">
        <v>161</v>
      </c>
      <c r="L1" s="207"/>
      <c r="M1" s="207"/>
      <c r="N1" s="207"/>
      <c r="O1" s="4"/>
    </row>
    <row r="2" spans="1:14" ht="39" customHeight="1">
      <c r="A2" s="147" t="s">
        <v>110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5.75">
      <c r="A3" s="17"/>
      <c r="B3" s="18"/>
      <c r="C3" s="18"/>
      <c r="D3" s="18"/>
      <c r="E3" s="19"/>
      <c r="F3" s="20" t="s">
        <v>41</v>
      </c>
      <c r="G3" s="19">
        <v>2</v>
      </c>
      <c r="H3" s="19"/>
      <c r="I3" s="18"/>
      <c r="J3" s="18"/>
      <c r="K3" s="18"/>
      <c r="L3" s="18"/>
      <c r="M3" s="18"/>
      <c r="N3" s="18"/>
    </row>
    <row r="4" spans="1:14" ht="18" customHeight="1">
      <c r="A4" s="204" t="s">
        <v>14</v>
      </c>
      <c r="B4" s="149" t="s">
        <v>15</v>
      </c>
      <c r="C4" s="151" t="s">
        <v>16</v>
      </c>
      <c r="D4" s="152" t="s">
        <v>17</v>
      </c>
      <c r="E4" s="153"/>
      <c r="F4" s="153"/>
      <c r="G4" s="153"/>
      <c r="H4" s="153"/>
      <c r="I4" s="154"/>
      <c r="J4" s="152" t="s">
        <v>18</v>
      </c>
      <c r="K4" s="153"/>
      <c r="L4" s="153"/>
      <c r="M4" s="154"/>
      <c r="N4" s="151" t="s">
        <v>19</v>
      </c>
    </row>
    <row r="5" spans="1:14" ht="83.25" customHeight="1">
      <c r="A5" s="204"/>
      <c r="B5" s="150"/>
      <c r="C5" s="151"/>
      <c r="D5" s="61" t="s">
        <v>20</v>
      </c>
      <c r="E5" s="61" t="s">
        <v>21</v>
      </c>
      <c r="F5" s="152" t="s">
        <v>22</v>
      </c>
      <c r="G5" s="153"/>
      <c r="H5" s="154"/>
      <c r="I5" s="61" t="s">
        <v>23</v>
      </c>
      <c r="J5" s="61" t="s">
        <v>108</v>
      </c>
      <c r="K5" s="61" t="s">
        <v>125</v>
      </c>
      <c r="L5" s="61" t="s">
        <v>156</v>
      </c>
      <c r="M5" s="61" t="s">
        <v>157</v>
      </c>
      <c r="N5" s="151"/>
    </row>
    <row r="6" spans="1:14" ht="49.5" customHeight="1">
      <c r="A6" s="21"/>
      <c r="B6" s="155" t="s">
        <v>80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  <c r="N6" s="23"/>
    </row>
    <row r="7" spans="1:14" ht="19.5" customHeight="1">
      <c r="A7" s="60" t="s">
        <v>24</v>
      </c>
      <c r="B7" s="166" t="s">
        <v>79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  <c r="N7" s="23"/>
    </row>
    <row r="8" spans="1:14" ht="81.75" customHeight="1">
      <c r="A8" s="21" t="s">
        <v>42</v>
      </c>
      <c r="B8" s="36" t="s">
        <v>81</v>
      </c>
      <c r="C8" s="26" t="s">
        <v>68</v>
      </c>
      <c r="D8" s="21" t="s">
        <v>69</v>
      </c>
      <c r="E8" s="21" t="s">
        <v>91</v>
      </c>
      <c r="F8" s="173" t="s">
        <v>151</v>
      </c>
      <c r="G8" s="174"/>
      <c r="H8" s="25">
        <v>80010</v>
      </c>
      <c r="I8" s="21" t="s">
        <v>40</v>
      </c>
      <c r="J8" s="30">
        <v>10000</v>
      </c>
      <c r="K8" s="30"/>
      <c r="L8" s="30"/>
      <c r="M8" s="30">
        <f>SUM(J8:L8)</f>
        <v>10000</v>
      </c>
      <c r="N8" s="27" t="s">
        <v>129</v>
      </c>
    </row>
    <row r="9" spans="1:15" ht="15.75">
      <c r="A9" s="60"/>
      <c r="B9" s="81" t="s">
        <v>25</v>
      </c>
      <c r="C9" s="82"/>
      <c r="D9" s="81"/>
      <c r="E9" s="81"/>
      <c r="F9" s="83"/>
      <c r="G9" s="84"/>
      <c r="H9" s="85"/>
      <c r="I9" s="81"/>
      <c r="J9" s="86">
        <f>SUM(J8:J8)</f>
        <v>10000</v>
      </c>
      <c r="K9" s="86">
        <f>SUM(K8:K8)</f>
        <v>0</v>
      </c>
      <c r="L9" s="86">
        <f>SUM(L8:L8)</f>
        <v>0</v>
      </c>
      <c r="M9" s="86">
        <f>SUM(M8:M8)</f>
        <v>10000</v>
      </c>
      <c r="N9" s="26"/>
      <c r="O9" s="7"/>
    </row>
    <row r="10" spans="1:14" ht="15.75" customHeight="1" hidden="1">
      <c r="A10" s="21" t="s">
        <v>29</v>
      </c>
      <c r="B10" s="208" t="s">
        <v>30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10"/>
      <c r="N10" s="26"/>
    </row>
    <row r="11" spans="1:14" ht="150.75" customHeight="1" hidden="1">
      <c r="A11" s="21" t="s">
        <v>31</v>
      </c>
      <c r="B11" s="37" t="s">
        <v>52</v>
      </c>
      <c r="C11" s="43" t="s">
        <v>32</v>
      </c>
      <c r="D11" s="39" t="s">
        <v>51</v>
      </c>
      <c r="E11" s="39" t="s">
        <v>53</v>
      </c>
      <c r="F11" s="40" t="str">
        <f>$F$3</f>
        <v>08</v>
      </c>
      <c r="G11" s="41" t="s">
        <v>43</v>
      </c>
      <c r="H11" s="42">
        <v>7472</v>
      </c>
      <c r="I11" s="39" t="s">
        <v>48</v>
      </c>
      <c r="J11" s="34"/>
      <c r="K11" s="34"/>
      <c r="L11" s="34"/>
      <c r="M11" s="34"/>
      <c r="N11" s="26" t="s">
        <v>33</v>
      </c>
    </row>
    <row r="12" spans="1:15" ht="15.75" hidden="1">
      <c r="A12" s="21"/>
      <c r="B12" s="37" t="s">
        <v>34</v>
      </c>
      <c r="C12" s="43"/>
      <c r="D12" s="37"/>
      <c r="E12" s="37"/>
      <c r="F12" s="40"/>
      <c r="G12" s="44"/>
      <c r="H12" s="45"/>
      <c r="I12" s="37"/>
      <c r="J12" s="34">
        <f>SUM(J11)</f>
        <v>0</v>
      </c>
      <c r="K12" s="34">
        <f>SUM(K11)</f>
        <v>0</v>
      </c>
      <c r="L12" s="34">
        <f>SUM(L11)</f>
        <v>0</v>
      </c>
      <c r="M12" s="34">
        <f>SUM(M11)</f>
        <v>0</v>
      </c>
      <c r="N12" s="26"/>
      <c r="O12" s="7"/>
    </row>
    <row r="13" spans="1:14" ht="15.75" customHeight="1" hidden="1">
      <c r="A13" s="21" t="s">
        <v>35</v>
      </c>
      <c r="B13" s="208" t="s">
        <v>36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10"/>
      <c r="N13" s="27"/>
    </row>
    <row r="14" spans="1:14" ht="63.75" hidden="1">
      <c r="A14" s="21" t="s">
        <v>37</v>
      </c>
      <c r="B14" s="43" t="s">
        <v>54</v>
      </c>
      <c r="C14" s="43" t="s">
        <v>38</v>
      </c>
      <c r="D14" s="38" t="s">
        <v>50</v>
      </c>
      <c r="E14" s="38" t="s">
        <v>55</v>
      </c>
      <c r="F14" s="40" t="s">
        <v>41</v>
      </c>
      <c r="G14" s="44">
        <f>$G$3</f>
        <v>2</v>
      </c>
      <c r="H14" s="42">
        <v>2165</v>
      </c>
      <c r="I14" s="38" t="s">
        <v>40</v>
      </c>
      <c r="J14" s="34"/>
      <c r="K14" s="34"/>
      <c r="L14" s="34"/>
      <c r="M14" s="34"/>
      <c r="N14" s="27"/>
    </row>
    <row r="15" spans="1:14" ht="165.75" hidden="1">
      <c r="A15" s="21" t="s">
        <v>3</v>
      </c>
      <c r="B15" s="37" t="s">
        <v>2</v>
      </c>
      <c r="C15" s="43"/>
      <c r="D15" s="38"/>
      <c r="E15" s="38"/>
      <c r="F15" s="40"/>
      <c r="G15" s="44"/>
      <c r="H15" s="42"/>
      <c r="I15" s="38"/>
      <c r="J15" s="34"/>
      <c r="K15" s="34"/>
      <c r="L15" s="34"/>
      <c r="M15" s="34"/>
      <c r="N15" s="27" t="s">
        <v>45</v>
      </c>
    </row>
    <row r="16" spans="1:14" ht="131.25" customHeight="1" hidden="1">
      <c r="A16" s="46" t="s">
        <v>4</v>
      </c>
      <c r="B16" s="37" t="s">
        <v>11</v>
      </c>
      <c r="C16" s="43"/>
      <c r="D16" s="38"/>
      <c r="E16" s="38"/>
      <c r="F16" s="40"/>
      <c r="G16" s="44"/>
      <c r="H16" s="42"/>
      <c r="I16" s="38"/>
      <c r="J16" s="34"/>
      <c r="K16" s="34"/>
      <c r="L16" s="34"/>
      <c r="M16" s="34"/>
      <c r="N16" s="27" t="s">
        <v>46</v>
      </c>
    </row>
    <row r="17" spans="1:14" ht="182.25" customHeight="1" hidden="1">
      <c r="A17" s="46" t="s">
        <v>5</v>
      </c>
      <c r="B17" s="37" t="s">
        <v>7</v>
      </c>
      <c r="C17" s="43"/>
      <c r="D17" s="38"/>
      <c r="E17" s="38"/>
      <c r="F17" s="40"/>
      <c r="G17" s="44"/>
      <c r="H17" s="42"/>
      <c r="I17" s="38"/>
      <c r="J17" s="34"/>
      <c r="K17" s="34"/>
      <c r="L17" s="34"/>
      <c r="M17" s="34"/>
      <c r="N17" s="27" t="s">
        <v>86</v>
      </c>
    </row>
    <row r="18" spans="1:14" s="13" customFormat="1" ht="120.75" customHeight="1" hidden="1">
      <c r="A18" s="47" t="s">
        <v>6</v>
      </c>
      <c r="B18" s="37" t="s">
        <v>10</v>
      </c>
      <c r="C18" s="43"/>
      <c r="D18" s="38"/>
      <c r="E18" s="38"/>
      <c r="F18" s="40"/>
      <c r="G18" s="44"/>
      <c r="H18" s="42"/>
      <c r="I18" s="38"/>
      <c r="J18" s="34">
        <v>0</v>
      </c>
      <c r="K18" s="34"/>
      <c r="L18" s="34"/>
      <c r="M18" s="34"/>
      <c r="N18" s="48" t="s">
        <v>12</v>
      </c>
    </row>
    <row r="19" spans="1:14" ht="127.5" hidden="1">
      <c r="A19" s="46" t="s">
        <v>47</v>
      </c>
      <c r="B19" s="37" t="s">
        <v>8</v>
      </c>
      <c r="C19" s="43" t="s">
        <v>38</v>
      </c>
      <c r="D19" s="38" t="s">
        <v>50</v>
      </c>
      <c r="E19" s="38" t="s">
        <v>55</v>
      </c>
      <c r="F19" s="40" t="s">
        <v>41</v>
      </c>
      <c r="G19" s="44">
        <f>$G$3</f>
        <v>2</v>
      </c>
      <c r="H19" s="42">
        <v>7473</v>
      </c>
      <c r="I19" s="38" t="s">
        <v>48</v>
      </c>
      <c r="J19" s="34"/>
      <c r="K19" s="34"/>
      <c r="L19" s="34"/>
      <c r="M19" s="34"/>
      <c r="N19" s="27" t="s">
        <v>87</v>
      </c>
    </row>
    <row r="20" spans="1:14" ht="15.75" hidden="1">
      <c r="A20" s="46"/>
      <c r="B20" s="37" t="s">
        <v>9</v>
      </c>
      <c r="C20" s="43"/>
      <c r="D20" s="38"/>
      <c r="E20" s="38"/>
      <c r="F20" s="40"/>
      <c r="G20" s="44"/>
      <c r="H20" s="42"/>
      <c r="I20" s="38"/>
      <c r="J20" s="34">
        <f>J14+J19</f>
        <v>0</v>
      </c>
      <c r="K20" s="34">
        <f>K14+K19</f>
        <v>0</v>
      </c>
      <c r="L20" s="34">
        <f>L14+L19</f>
        <v>0</v>
      </c>
      <c r="M20" s="34">
        <f>SUM(J20:L20)</f>
        <v>0</v>
      </c>
      <c r="N20" s="27"/>
    </row>
    <row r="21" spans="1:14" ht="15.75">
      <c r="A21" s="60" t="s">
        <v>26</v>
      </c>
      <c r="B21" s="211" t="s">
        <v>82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3"/>
      <c r="N21" s="27"/>
    </row>
    <row r="22" spans="1:14" ht="38.25">
      <c r="A22" s="21" t="s">
        <v>60</v>
      </c>
      <c r="B22" s="37" t="s">
        <v>89</v>
      </c>
      <c r="C22" s="26" t="s">
        <v>68</v>
      </c>
      <c r="D22" s="38">
        <v>903</v>
      </c>
      <c r="E22" s="39" t="s">
        <v>58</v>
      </c>
      <c r="F22" s="205" t="s">
        <v>151</v>
      </c>
      <c r="G22" s="206"/>
      <c r="H22" s="42">
        <v>80020</v>
      </c>
      <c r="I22" s="39" t="s">
        <v>83</v>
      </c>
      <c r="J22" s="107">
        <v>283481.86</v>
      </c>
      <c r="K22" s="97"/>
      <c r="L22" s="97"/>
      <c r="M22" s="97">
        <f>SUM(J22:L22)</f>
        <v>283481.86</v>
      </c>
      <c r="N22" s="26" t="s">
        <v>90</v>
      </c>
    </row>
    <row r="23" spans="1:14" ht="15.75">
      <c r="A23" s="60"/>
      <c r="B23" s="55" t="s">
        <v>28</v>
      </c>
      <c r="C23" s="56"/>
      <c r="D23" s="55"/>
      <c r="E23" s="55"/>
      <c r="F23" s="57"/>
      <c r="G23" s="58"/>
      <c r="H23" s="87"/>
      <c r="I23" s="55"/>
      <c r="J23" s="98">
        <f>J22</f>
        <v>283481.86</v>
      </c>
      <c r="K23" s="98">
        <f>K22</f>
        <v>0</v>
      </c>
      <c r="L23" s="98">
        <f>L22</f>
        <v>0</v>
      </c>
      <c r="M23" s="98">
        <f>M22</f>
        <v>283481.86</v>
      </c>
      <c r="N23" s="26"/>
    </row>
    <row r="24" spans="1:14" ht="15.75">
      <c r="A24" s="60" t="s">
        <v>29</v>
      </c>
      <c r="B24" s="211" t="s">
        <v>139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3"/>
      <c r="N24" s="27"/>
    </row>
    <row r="25" spans="1:14" ht="51">
      <c r="A25" s="21" t="s">
        <v>88</v>
      </c>
      <c r="B25" s="37" t="s">
        <v>84</v>
      </c>
      <c r="C25" s="26" t="s">
        <v>68</v>
      </c>
      <c r="D25" s="38">
        <v>903</v>
      </c>
      <c r="E25" s="39" t="s">
        <v>91</v>
      </c>
      <c r="F25" s="205" t="s">
        <v>151</v>
      </c>
      <c r="G25" s="206"/>
      <c r="H25" s="42">
        <v>80010</v>
      </c>
      <c r="I25" s="39" t="s">
        <v>40</v>
      </c>
      <c r="J25" s="99">
        <v>10000</v>
      </c>
      <c r="K25" s="99"/>
      <c r="L25" s="99"/>
      <c r="M25" s="99">
        <f>SUM(J25:L25)</f>
        <v>10000</v>
      </c>
      <c r="N25" s="27"/>
    </row>
    <row r="26" spans="1:14" ht="51">
      <c r="A26" s="21" t="s">
        <v>111</v>
      </c>
      <c r="B26" s="37" t="s">
        <v>95</v>
      </c>
      <c r="C26" s="26" t="s">
        <v>68</v>
      </c>
      <c r="D26" s="38">
        <v>903</v>
      </c>
      <c r="E26" s="39" t="s">
        <v>91</v>
      </c>
      <c r="F26" s="205" t="s">
        <v>151</v>
      </c>
      <c r="G26" s="206"/>
      <c r="H26" s="42">
        <v>80010</v>
      </c>
      <c r="I26" s="39" t="s">
        <v>40</v>
      </c>
      <c r="J26" s="99">
        <v>10000</v>
      </c>
      <c r="K26" s="99"/>
      <c r="L26" s="99"/>
      <c r="M26" s="99">
        <f>SUM(J26:L26)</f>
        <v>10000</v>
      </c>
      <c r="N26" s="27"/>
    </row>
    <row r="27" spans="1:14" ht="38.25">
      <c r="A27" s="21" t="s">
        <v>140</v>
      </c>
      <c r="B27" s="37" t="s">
        <v>85</v>
      </c>
      <c r="C27" s="26" t="s">
        <v>68</v>
      </c>
      <c r="D27" s="38">
        <v>903</v>
      </c>
      <c r="E27" s="39" t="s">
        <v>91</v>
      </c>
      <c r="F27" s="205" t="s">
        <v>151</v>
      </c>
      <c r="G27" s="206"/>
      <c r="H27" s="42">
        <v>80010</v>
      </c>
      <c r="I27" s="39" t="s">
        <v>40</v>
      </c>
      <c r="J27" s="99">
        <v>10000</v>
      </c>
      <c r="K27" s="99"/>
      <c r="L27" s="99"/>
      <c r="M27" s="99">
        <f>SUM(J27:L27)</f>
        <v>10000</v>
      </c>
      <c r="N27" s="26"/>
    </row>
    <row r="28" spans="1:14" ht="15.75">
      <c r="A28" s="60"/>
      <c r="B28" s="55" t="s">
        <v>34</v>
      </c>
      <c r="C28" s="56"/>
      <c r="D28" s="55"/>
      <c r="E28" s="55"/>
      <c r="F28" s="57"/>
      <c r="G28" s="58"/>
      <c r="H28" s="87"/>
      <c r="I28" s="55"/>
      <c r="J28" s="100">
        <f>SUM(J25:J27)</f>
        <v>30000</v>
      </c>
      <c r="K28" s="100">
        <f>SUM(K25:K27)</f>
        <v>0</v>
      </c>
      <c r="L28" s="100">
        <f>SUM(L25:L27)</f>
        <v>0</v>
      </c>
      <c r="M28" s="100">
        <f>SUM(M25:M27)</f>
        <v>30000</v>
      </c>
      <c r="N28" s="26"/>
    </row>
    <row r="29" spans="1:14" ht="15.75">
      <c r="A29" s="60"/>
      <c r="B29" s="55"/>
      <c r="C29" s="56"/>
      <c r="D29" s="55"/>
      <c r="E29" s="55"/>
      <c r="F29" s="57"/>
      <c r="G29" s="58"/>
      <c r="H29" s="87"/>
      <c r="I29" s="55"/>
      <c r="J29" s="100"/>
      <c r="K29" s="100"/>
      <c r="L29" s="100"/>
      <c r="M29" s="100"/>
      <c r="N29" s="26"/>
    </row>
    <row r="30" spans="1:15" ht="15.75">
      <c r="A30" s="60"/>
      <c r="B30" s="55" t="s">
        <v>59</v>
      </c>
      <c r="C30" s="55"/>
      <c r="D30" s="55"/>
      <c r="E30" s="55"/>
      <c r="F30" s="57"/>
      <c r="G30" s="58"/>
      <c r="H30" s="59"/>
      <c r="I30" s="55"/>
      <c r="J30" s="100">
        <f>J9+J23+J28</f>
        <v>323481.86</v>
      </c>
      <c r="K30" s="100">
        <f>K9+K23+K28</f>
        <v>0</v>
      </c>
      <c r="L30" s="100">
        <f>L9+L23+L28</f>
        <v>0</v>
      </c>
      <c r="M30" s="100">
        <f>M9+M23+M28</f>
        <v>323481.86</v>
      </c>
      <c r="N30" s="27"/>
      <c r="O30" s="7"/>
    </row>
    <row r="31" spans="1:14" ht="15.75">
      <c r="A31" s="21"/>
      <c r="B31" s="27" t="s">
        <v>39</v>
      </c>
      <c r="C31" s="27"/>
      <c r="D31" s="27"/>
      <c r="E31" s="27"/>
      <c r="F31" s="28"/>
      <c r="G31" s="24"/>
      <c r="H31" s="25"/>
      <c r="I31" s="27"/>
      <c r="J31" s="101"/>
      <c r="K31" s="101"/>
      <c r="L31" s="102"/>
      <c r="M31" s="101"/>
      <c r="N31" s="27"/>
    </row>
    <row r="32" spans="1:15" ht="15.75">
      <c r="A32" s="21"/>
      <c r="B32" s="27" t="s">
        <v>1</v>
      </c>
      <c r="C32" s="27"/>
      <c r="D32" s="27"/>
      <c r="E32" s="27"/>
      <c r="F32" s="28"/>
      <c r="G32" s="24"/>
      <c r="H32" s="25"/>
      <c r="I32" s="27"/>
      <c r="J32" s="101"/>
      <c r="K32" s="101"/>
      <c r="L32" s="101"/>
      <c r="M32" s="101"/>
      <c r="N32" s="27"/>
      <c r="O32" s="7"/>
    </row>
    <row r="33" spans="1:15" ht="15.75">
      <c r="A33" s="21"/>
      <c r="B33" s="27" t="s">
        <v>0</v>
      </c>
      <c r="C33" s="27"/>
      <c r="D33" s="27"/>
      <c r="E33" s="27"/>
      <c r="F33" s="28"/>
      <c r="G33" s="24"/>
      <c r="H33" s="25"/>
      <c r="I33" s="27"/>
      <c r="J33" s="101"/>
      <c r="K33" s="101"/>
      <c r="L33" s="101"/>
      <c r="M33" s="101"/>
      <c r="N33" s="27"/>
      <c r="O33" s="7"/>
    </row>
    <row r="34" spans="1:15" ht="15.75">
      <c r="A34" s="21"/>
      <c r="B34" s="27" t="s">
        <v>56</v>
      </c>
      <c r="C34" s="27"/>
      <c r="D34" s="27"/>
      <c r="E34" s="27"/>
      <c r="F34" s="28"/>
      <c r="G34" s="24"/>
      <c r="H34" s="25"/>
      <c r="I34" s="27"/>
      <c r="J34" s="101">
        <f>J30</f>
        <v>323481.86</v>
      </c>
      <c r="K34" s="101">
        <f>K30</f>
        <v>0</v>
      </c>
      <c r="L34" s="101">
        <f>L30</f>
        <v>0</v>
      </c>
      <c r="M34" s="101">
        <f>M30</f>
        <v>323481.86</v>
      </c>
      <c r="N34" s="27"/>
      <c r="O34" s="7"/>
    </row>
    <row r="36" spans="11:12" ht="15.75">
      <c r="K36" s="137"/>
      <c r="L36" s="137"/>
    </row>
    <row r="38" spans="10:13" ht="15.75">
      <c r="J38" s="7"/>
      <c r="K38" s="7"/>
      <c r="L38" s="7"/>
      <c r="M38" s="7"/>
    </row>
    <row r="39" spans="10:15" ht="15.75">
      <c r="J39" s="7"/>
      <c r="K39" s="7"/>
      <c r="L39" s="7"/>
      <c r="M39" s="7"/>
      <c r="O39" s="7"/>
    </row>
  </sheetData>
  <sheetProtection/>
  <mergeCells count="20">
    <mergeCell ref="B4:B5"/>
    <mergeCell ref="N4:N5"/>
    <mergeCell ref="F5:H5"/>
    <mergeCell ref="F27:G27"/>
    <mergeCell ref="B24:M24"/>
    <mergeCell ref="J4:M4"/>
    <mergeCell ref="F26:G26"/>
    <mergeCell ref="F25:G25"/>
    <mergeCell ref="B21:M21"/>
    <mergeCell ref="B13:M13"/>
    <mergeCell ref="F22:G22"/>
    <mergeCell ref="F8:G8"/>
    <mergeCell ref="A4:A5"/>
    <mergeCell ref="D4:I4"/>
    <mergeCell ref="K1:N1"/>
    <mergeCell ref="B6:M6"/>
    <mergeCell ref="B7:M7"/>
    <mergeCell ref="B10:M10"/>
    <mergeCell ref="C4:C5"/>
    <mergeCell ref="A2:N2"/>
  </mergeCells>
  <printOptions/>
  <pageMargins left="0.35433070866141736" right="0.2362204724409449" top="0.4330708661417323" bottom="0.3937007874015748" header="0.3937007874015748" footer="0.31496062992125984"/>
  <pageSetup fitToHeight="17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2016-06-10T03:36:14Z</cp:lastPrinted>
  <dcterms:created xsi:type="dcterms:W3CDTF">2013-07-29T03:10:57Z</dcterms:created>
  <dcterms:modified xsi:type="dcterms:W3CDTF">2016-11-13T04:03:49Z</dcterms:modified>
  <cp:category/>
  <cp:version/>
  <cp:contentType/>
  <cp:contentStatus/>
</cp:coreProperties>
</file>