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480" yWindow="45" windowWidth="19320" windowHeight="11640" activeTab="2"/>
  </bookViews>
  <sheets>
    <sheet name="пр№5 функционал" sheetId="1" r:id="rId1"/>
    <sheet name="пр№6 ведомст" sheetId="2" r:id="rId2"/>
    <sheet name="пр№7 прогр." sheetId="3" r:id="rId3"/>
  </sheets>
  <definedNames>
    <definedName name="CTDATA_BEGIN_ROW" localSheetId="0">#N/A</definedName>
    <definedName name="CTROW_FORMAT_ROW" localSheetId="0">#N/A</definedName>
    <definedName name="Print_Titles" localSheetId="0">'пр№5 функционал'!$11:$11</definedName>
    <definedName name="_xlnm.Print_Titles" localSheetId="0">'пр№5 функционал'!$11:$11</definedName>
    <definedName name="_xlnm.Print_Area" localSheetId="1">'пр№6 ведомст'!$A$1:$I$157</definedName>
    <definedName name="_xlnm.Print_Area" localSheetId="2">'пр№7 прогр.'!$A$1:$H$189</definedName>
  </definedNames>
  <calcPr calcId="125725" refMode="R1C1"/>
</workbook>
</file>

<file path=xl/calcChain.xml><?xml version="1.0" encoding="utf-8"?>
<calcChain xmlns="http://schemas.openxmlformats.org/spreadsheetml/2006/main">
  <c r="D39" i="1"/>
  <c r="D35"/>
  <c r="D31"/>
  <c r="D29"/>
  <c r="D27"/>
  <c r="D25"/>
  <c r="D17"/>
  <c r="D14" s="1"/>
  <c r="D15"/>
  <c r="F111" i="3"/>
  <c r="F181"/>
  <c r="F113"/>
  <c r="F135"/>
  <c r="G33" i="2"/>
  <c r="F93" i="3"/>
  <c r="F83"/>
  <c r="F73"/>
  <c r="F55"/>
  <c r="F68"/>
  <c r="F64"/>
  <c r="F18"/>
  <c r="G35" i="2" l="1"/>
  <c r="G16"/>
  <c r="G146"/>
  <c r="G28"/>
  <c r="G27" s="1"/>
  <c r="A32"/>
  <c r="H74"/>
  <c r="I74"/>
  <c r="G74"/>
  <c r="A33"/>
  <c r="A35" s="1"/>
  <c r="G29"/>
  <c r="A29"/>
  <c r="H188" i="3"/>
  <c r="H189"/>
  <c r="G188"/>
  <c r="G161"/>
  <c r="H161"/>
  <c r="G156"/>
  <c r="H156"/>
  <c r="G142"/>
  <c r="H142"/>
  <c r="G98"/>
  <c r="G87" s="1"/>
  <c r="H98"/>
  <c r="H34"/>
  <c r="G34"/>
  <c r="H28" i="2"/>
  <c r="I28"/>
  <c r="H16"/>
  <c r="I16"/>
  <c r="H87" i="3"/>
  <c r="F117"/>
  <c r="F112"/>
  <c r="F104"/>
  <c r="F105"/>
  <c r="F152"/>
  <c r="F153"/>
  <c r="F149"/>
  <c r="F128"/>
  <c r="F127" s="1"/>
  <c r="F92"/>
  <c r="F94"/>
  <c r="G94"/>
  <c r="H94"/>
  <c r="H82"/>
  <c r="G82"/>
  <c r="F82"/>
  <c r="F54"/>
  <c r="F53" s="1"/>
  <c r="F52" s="1"/>
  <c r="G46"/>
  <c r="G45" s="1"/>
  <c r="H46"/>
  <c r="H45" s="1"/>
  <c r="F46"/>
  <c r="F45" s="1"/>
  <c r="G33"/>
  <c r="G32" s="1"/>
  <c r="H33"/>
  <c r="H32" s="1"/>
  <c r="F33"/>
  <c r="F32" s="1"/>
  <c r="F19"/>
  <c r="G17"/>
  <c r="H17"/>
  <c r="H124" i="2"/>
  <c r="I124"/>
  <c r="G124"/>
  <c r="H122"/>
  <c r="I122"/>
  <c r="G122"/>
  <c r="H120"/>
  <c r="I120"/>
  <c r="G120"/>
  <c r="H118"/>
  <c r="I118"/>
  <c r="G118"/>
  <c r="H114"/>
  <c r="I114"/>
  <c r="G114"/>
  <c r="H109"/>
  <c r="I109"/>
  <c r="G109"/>
  <c r="H106"/>
  <c r="I106"/>
  <c r="G106"/>
  <c r="H101"/>
  <c r="H96" s="1"/>
  <c r="I101"/>
  <c r="I96" s="1"/>
  <c r="G101"/>
  <c r="H85"/>
  <c r="I85"/>
  <c r="G85"/>
  <c r="H89"/>
  <c r="H88" s="1"/>
  <c r="H87" s="1"/>
  <c r="I89"/>
  <c r="I88" s="1"/>
  <c r="I87" s="1"/>
  <c r="G89"/>
  <c r="G88" s="1"/>
  <c r="G56"/>
  <c r="G55" s="1"/>
  <c r="G53"/>
  <c r="H53"/>
  <c r="I53"/>
  <c r="G46"/>
  <c r="H46"/>
  <c r="I46"/>
  <c r="D26" i="1"/>
  <c r="G150" i="2"/>
  <c r="G42"/>
  <c r="F48" i="3"/>
  <c r="F50"/>
  <c r="F29"/>
  <c r="G97" i="2"/>
  <c r="G99"/>
  <c r="D28" i="1"/>
  <c r="G87" i="2" l="1"/>
  <c r="F44" i="3"/>
  <c r="F17"/>
  <c r="H150" i="2"/>
  <c r="I150"/>
  <c r="G105" i="3"/>
  <c r="H105"/>
  <c r="G90"/>
  <c r="H90"/>
  <c r="G96"/>
  <c r="H96"/>
  <c r="G93"/>
  <c r="H93"/>
  <c r="G104"/>
  <c r="H104"/>
  <c r="G128"/>
  <c r="G127" s="1"/>
  <c r="G126" s="1"/>
  <c r="H128"/>
  <c r="H127" s="1"/>
  <c r="H126" s="1"/>
  <c r="E14" i="1"/>
  <c r="G151" i="2"/>
  <c r="G144" i="3"/>
  <c r="H144"/>
  <c r="H73" i="2"/>
  <c r="I73"/>
  <c r="D21" i="1"/>
  <c r="E21"/>
  <c r="G89" i="3" l="1"/>
  <c r="G81" s="1"/>
  <c r="H89"/>
  <c r="H81" s="1"/>
  <c r="G88"/>
  <c r="H88"/>
  <c r="G124"/>
  <c r="G125" s="1"/>
  <c r="H124"/>
  <c r="H125" s="1"/>
  <c r="F122"/>
  <c r="F124"/>
  <c r="F125" s="1"/>
  <c r="F96"/>
  <c r="F90"/>
  <c r="F120"/>
  <c r="F118"/>
  <c r="F116"/>
  <c r="G79"/>
  <c r="G78" s="1"/>
  <c r="H79"/>
  <c r="H78" s="1"/>
  <c r="G76"/>
  <c r="G75" s="1"/>
  <c r="G74" s="1"/>
  <c r="H76"/>
  <c r="H75" s="1"/>
  <c r="H74" s="1"/>
  <c r="F76"/>
  <c r="F75" s="1"/>
  <c r="F79"/>
  <c r="F78" s="1"/>
  <c r="F126"/>
  <c r="D23" i="1"/>
  <c r="H51" i="2"/>
  <c r="I51"/>
  <c r="G51"/>
  <c r="G50" s="1"/>
  <c r="H39"/>
  <c r="I39"/>
  <c r="G39"/>
  <c r="G26" s="1"/>
  <c r="G25" s="1"/>
  <c r="G15" s="1"/>
  <c r="H42"/>
  <c r="I42"/>
  <c r="H23"/>
  <c r="H22" s="1"/>
  <c r="I23"/>
  <c r="I22" s="1"/>
  <c r="G23"/>
  <c r="G22" s="1"/>
  <c r="G96"/>
  <c r="H27" l="1"/>
  <c r="H26" s="1"/>
  <c r="I27"/>
  <c r="I26" s="1"/>
  <c r="F89" i="3"/>
  <c r="F88" s="1"/>
  <c r="F74"/>
  <c r="F42"/>
  <c r="F41" s="1"/>
  <c r="F40" s="1"/>
  <c r="H70" i="2"/>
  <c r="H69" s="1"/>
  <c r="H68" s="1"/>
  <c r="I70"/>
  <c r="I69" s="1"/>
  <c r="G73"/>
  <c r="G70" s="1"/>
  <c r="G69" s="1"/>
  <c r="G68" s="1"/>
  <c r="G149"/>
  <c r="G148" s="1"/>
  <c r="G147" s="1"/>
  <c r="D38" i="1"/>
  <c r="F180" i="3"/>
  <c r="F179" s="1"/>
  <c r="F178" s="1"/>
  <c r="F59" l="1"/>
  <c r="F58" s="1"/>
  <c r="F57" s="1"/>
  <c r="F56" s="1"/>
  <c r="F110"/>
  <c r="F109" s="1"/>
  <c r="F108" s="1"/>
  <c r="F98" s="1"/>
  <c r="I80" i="2"/>
  <c r="I79" s="1"/>
  <c r="I78" s="1"/>
  <c r="I77" s="1"/>
  <c r="H80"/>
  <c r="H79" s="1"/>
  <c r="H78" s="1"/>
  <c r="H77" s="1"/>
  <c r="G80"/>
  <c r="G79" s="1"/>
  <c r="G78" s="1"/>
  <c r="G77" s="1"/>
  <c r="A14" i="1" l="1"/>
  <c r="A15" s="1"/>
  <c r="A16" s="1"/>
  <c r="A17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4" i="2"/>
  <c r="A15" s="1"/>
  <c r="A14" i="3"/>
  <c r="A15" s="1"/>
  <c r="A16" s="1"/>
  <c r="A16" i="2" l="1"/>
  <c r="A19" s="1"/>
  <c r="A17"/>
  <c r="A17" i="3"/>
  <c r="A18" s="1"/>
  <c r="A19" s="1"/>
  <c r="A18" i="2"/>
  <c r="H50"/>
  <c r="H25" s="1"/>
  <c r="I50"/>
  <c r="I25" s="1"/>
  <c r="H183" i="3"/>
  <c r="H182" s="1"/>
  <c r="G183"/>
  <c r="G186" s="1"/>
  <c r="G185" s="1"/>
  <c r="F183"/>
  <c r="F186" s="1"/>
  <c r="F185" s="1"/>
  <c r="H180"/>
  <c r="H179" s="1"/>
  <c r="H178" s="1"/>
  <c r="H177" s="1"/>
  <c r="G180"/>
  <c r="G179" s="1"/>
  <c r="G178" s="1"/>
  <c r="G177" s="1"/>
  <c r="F177"/>
  <c r="H173"/>
  <c r="H172" s="1"/>
  <c r="H176" s="1"/>
  <c r="H175" s="1"/>
  <c r="G173"/>
  <c r="G172" s="1"/>
  <c r="G176" s="1"/>
  <c r="G175" s="1"/>
  <c r="F173"/>
  <c r="F172" s="1"/>
  <c r="F176" s="1"/>
  <c r="F175" s="1"/>
  <c r="H168"/>
  <c r="H167" s="1"/>
  <c r="H171" s="1"/>
  <c r="H170" s="1"/>
  <c r="G168"/>
  <c r="G167" s="1"/>
  <c r="G171" s="1"/>
  <c r="G170" s="1"/>
  <c r="F168"/>
  <c r="F167" s="1"/>
  <c r="F171" s="1"/>
  <c r="F170" s="1"/>
  <c r="H165"/>
  <c r="H166" s="1"/>
  <c r="G165"/>
  <c r="G166" s="1"/>
  <c r="F165"/>
  <c r="F166" s="1"/>
  <c r="H163"/>
  <c r="H162" s="1"/>
  <c r="G163"/>
  <c r="G162" s="1"/>
  <c r="F163"/>
  <c r="F162" s="1"/>
  <c r="H159"/>
  <c r="H160" s="1"/>
  <c r="G159"/>
  <c r="G160" s="1"/>
  <c r="F159"/>
  <c r="F160" s="1"/>
  <c r="H157"/>
  <c r="G157"/>
  <c r="F157"/>
  <c r="F156" s="1"/>
  <c r="H148"/>
  <c r="H147" s="1"/>
  <c r="G148"/>
  <c r="G147" s="1"/>
  <c r="F148"/>
  <c r="F147" s="1"/>
  <c r="H143"/>
  <c r="G143"/>
  <c r="H134"/>
  <c r="H137" s="1"/>
  <c r="H136" s="1"/>
  <c r="G134"/>
  <c r="G137" s="1"/>
  <c r="G136" s="1"/>
  <c r="F134"/>
  <c r="H108"/>
  <c r="G108"/>
  <c r="H100"/>
  <c r="H103" s="1"/>
  <c r="H102" s="1"/>
  <c r="G100"/>
  <c r="G103" s="1"/>
  <c r="G102" s="1"/>
  <c r="F100"/>
  <c r="F103" s="1"/>
  <c r="F102" s="1"/>
  <c r="H99"/>
  <c r="G99"/>
  <c r="F99"/>
  <c r="H72"/>
  <c r="H71" s="1"/>
  <c r="H70" s="1"/>
  <c r="H69" s="1"/>
  <c r="G72"/>
  <c r="G71" s="1"/>
  <c r="G70" s="1"/>
  <c r="G69" s="1"/>
  <c r="F72"/>
  <c r="F71" s="1"/>
  <c r="F70" s="1"/>
  <c r="F69" s="1"/>
  <c r="H57"/>
  <c r="H56" s="1"/>
  <c r="H60" s="1"/>
  <c r="H59" s="1"/>
  <c r="G57"/>
  <c r="G56" s="1"/>
  <c r="G60" s="1"/>
  <c r="G59" s="1"/>
  <c r="H44"/>
  <c r="G44"/>
  <c r="H30"/>
  <c r="G30"/>
  <c r="H28"/>
  <c r="H27" s="1"/>
  <c r="G28"/>
  <c r="G27" s="1"/>
  <c r="F28"/>
  <c r="F27" s="1"/>
  <c r="H19"/>
  <c r="G19"/>
  <c r="H15"/>
  <c r="G15"/>
  <c r="F15"/>
  <c r="A20" i="2" l="1"/>
  <c r="A21" s="1"/>
  <c r="A22" s="1"/>
  <c r="A23" s="1"/>
  <c r="A24" s="1"/>
  <c r="A25" s="1"/>
  <c r="A26" s="1"/>
  <c r="A27" s="1"/>
  <c r="A28" s="1"/>
  <c r="A30" s="1"/>
  <c r="A31" s="1"/>
  <c r="A34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G150" i="3"/>
  <c r="F150"/>
  <c r="H150"/>
  <c r="F140"/>
  <c r="F139" s="1"/>
  <c r="F138" s="1"/>
  <c r="G54"/>
  <c r="G53" s="1"/>
  <c r="G52" s="1"/>
  <c r="H54"/>
  <c r="H53" s="1"/>
  <c r="H52" s="1"/>
  <c r="A20"/>
  <c r="F137"/>
  <c r="F136" s="1"/>
  <c r="F87"/>
  <c r="F188" s="1"/>
  <c r="F31"/>
  <c r="F20" s="1"/>
  <c r="H140"/>
  <c r="H139" s="1"/>
  <c r="H138" s="1"/>
  <c r="G140"/>
  <c r="G139" s="1"/>
  <c r="G138" s="1"/>
  <c r="H111"/>
  <c r="H110" s="1"/>
  <c r="G111"/>
  <c r="G110" s="1"/>
  <c r="F37"/>
  <c r="F36" s="1"/>
  <c r="F35" s="1"/>
  <c r="H16"/>
  <c r="G182"/>
  <c r="G42"/>
  <c r="G41" s="1"/>
  <c r="G40" s="1"/>
  <c r="H31"/>
  <c r="H20" s="1"/>
  <c r="H14" s="1"/>
  <c r="F182"/>
  <c r="G16"/>
  <c r="G63"/>
  <c r="G62" s="1"/>
  <c r="G61" s="1"/>
  <c r="H37"/>
  <c r="H36" s="1"/>
  <c r="H35" s="1"/>
  <c r="H155"/>
  <c r="F16"/>
  <c r="H42"/>
  <c r="H41" s="1"/>
  <c r="H40" s="1"/>
  <c r="H186"/>
  <c r="H185" s="1"/>
  <c r="G31"/>
  <c r="G20" s="1"/>
  <c r="G14" s="1"/>
  <c r="A21" l="1"/>
  <c r="A23" s="1"/>
  <c r="A24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22"/>
  <c r="A53" i="2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G155" i="3"/>
  <c r="G189" s="1"/>
  <c r="F161"/>
  <c r="F155" s="1"/>
  <c r="A76" i="2" l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72" i="3"/>
  <c r="A73" s="1"/>
  <c r="A74" s="1"/>
  <c r="A75" s="1"/>
  <c r="A76" s="1"/>
  <c r="A77" s="1"/>
  <c r="A78" s="1"/>
  <c r="A79" s="1"/>
  <c r="A80" s="1"/>
  <c r="A25"/>
  <c r="I149" i="2"/>
  <c r="I148" s="1"/>
  <c r="I147" s="1"/>
  <c r="I146" s="1"/>
  <c r="H149"/>
  <c r="H148" s="1"/>
  <c r="H147" s="1"/>
  <c r="H146" s="1"/>
  <c r="I144"/>
  <c r="I143" s="1"/>
  <c r="I142" s="1"/>
  <c r="I141" s="1"/>
  <c r="I140" s="1"/>
  <c r="I139" s="1"/>
  <c r="H144"/>
  <c r="H143" s="1"/>
  <c r="H142" s="1"/>
  <c r="H141" s="1"/>
  <c r="H140" s="1"/>
  <c r="H139" s="1"/>
  <c r="G144"/>
  <c r="G143" s="1"/>
  <c r="G142" s="1"/>
  <c r="G141" s="1"/>
  <c r="G140" s="1"/>
  <c r="G139" s="1"/>
  <c r="I137"/>
  <c r="I136" s="1"/>
  <c r="I135" s="1"/>
  <c r="I134" s="1"/>
  <c r="I133" s="1"/>
  <c r="I132" s="1"/>
  <c r="H137"/>
  <c r="H136" s="1"/>
  <c r="H135" s="1"/>
  <c r="H134" s="1"/>
  <c r="H133" s="1"/>
  <c r="H132" s="1"/>
  <c r="G137"/>
  <c r="G136" s="1"/>
  <c r="G135" s="1"/>
  <c r="G134" s="1"/>
  <c r="G133" s="1"/>
  <c r="G132" s="1"/>
  <c r="I130"/>
  <c r="I129" s="1"/>
  <c r="H130"/>
  <c r="H129" s="1"/>
  <c r="G130"/>
  <c r="G129" s="1"/>
  <c r="I108"/>
  <c r="H108"/>
  <c r="G108"/>
  <c r="I105"/>
  <c r="I104" s="1"/>
  <c r="H105"/>
  <c r="H104" s="1"/>
  <c r="G105"/>
  <c r="G104" s="1"/>
  <c r="I95"/>
  <c r="H95"/>
  <c r="G84"/>
  <c r="G83" s="1"/>
  <c r="I71"/>
  <c r="H71"/>
  <c r="G71"/>
  <c r="I66"/>
  <c r="I65" s="1"/>
  <c r="I64" s="1"/>
  <c r="I63" s="1"/>
  <c r="H66"/>
  <c r="H65" s="1"/>
  <c r="H64" s="1"/>
  <c r="H63" s="1"/>
  <c r="G66"/>
  <c r="G65" s="1"/>
  <c r="G64" s="1"/>
  <c r="G63" s="1"/>
  <c r="I61"/>
  <c r="I60" s="1"/>
  <c r="H61"/>
  <c r="H60" s="1"/>
  <c r="G61"/>
  <c r="G60" s="1"/>
  <c r="I59" l="1"/>
  <c r="I58" s="1"/>
  <c r="I15" s="1"/>
  <c r="G59"/>
  <c r="G58" s="1"/>
  <c r="H59"/>
  <c r="H58" s="1"/>
  <c r="H15" s="1"/>
  <c r="A83" i="3"/>
  <c r="A84" s="1"/>
  <c r="A85" s="1"/>
  <c r="A86" s="1"/>
  <c r="A87" s="1"/>
  <c r="A88" s="1"/>
  <c r="A89" s="1"/>
  <c r="A90" s="1"/>
  <c r="A91" s="1"/>
  <c r="A93" s="1"/>
  <c r="A81"/>
  <c r="A82" s="1"/>
  <c r="I113" i="2"/>
  <c r="I112" s="1"/>
  <c r="I111" s="1"/>
  <c r="I103" s="1"/>
  <c r="H113"/>
  <c r="H112" s="1"/>
  <c r="H111" s="1"/>
  <c r="H103" s="1"/>
  <c r="G128"/>
  <c r="G127" s="1"/>
  <c r="G126" s="1"/>
  <c r="I128"/>
  <c r="I127" s="1"/>
  <c r="I126" s="1"/>
  <c r="H128"/>
  <c r="H127" s="1"/>
  <c r="H126" s="1"/>
  <c r="G95"/>
  <c r="G82"/>
  <c r="H84"/>
  <c r="H83" s="1"/>
  <c r="I84"/>
  <c r="I83" s="1"/>
  <c r="I68"/>
  <c r="A94" i="3" l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H82" i="2"/>
  <c r="H14" s="1"/>
  <c r="H157" s="1"/>
  <c r="I82"/>
  <c r="I14" s="1"/>
  <c r="I157" s="1"/>
  <c r="F28" i="1"/>
  <c r="E26"/>
  <c r="F26"/>
  <c r="A128" i="3" l="1"/>
  <c r="A130" s="1"/>
  <c r="A129"/>
  <c r="E28" i="1"/>
  <c r="A131" i="3" l="1"/>
  <c r="A133" s="1"/>
  <c r="A134" s="1"/>
  <c r="A135" s="1"/>
  <c r="A136" s="1"/>
  <c r="A137" s="1"/>
  <c r="A138" s="1"/>
  <c r="A139" s="1"/>
  <c r="A132"/>
  <c r="E38" i="1"/>
  <c r="F38"/>
  <c r="E36"/>
  <c r="F36"/>
  <c r="D36"/>
  <c r="E34"/>
  <c r="F34"/>
  <c r="D34"/>
  <c r="E32"/>
  <c r="F32"/>
  <c r="D32"/>
  <c r="E23"/>
  <c r="E41" s="1"/>
  <c r="F23"/>
  <c r="F21"/>
  <c r="A140" i="3" l="1"/>
  <c r="A141" s="1"/>
  <c r="A142" s="1"/>
  <c r="A143" s="1"/>
  <c r="A144" s="1"/>
  <c r="A145" s="1"/>
  <c r="A146" s="1"/>
  <c r="D41" i="1"/>
  <c r="A147" i="3" l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F144"/>
  <c r="F143" s="1"/>
  <c r="F142" s="1"/>
  <c r="F14" i="1"/>
  <c r="F41" s="1"/>
  <c r="G113" i="2" l="1"/>
  <c r="G112" l="1"/>
  <c r="G111" l="1"/>
  <c r="G103" l="1"/>
  <c r="G14" s="1"/>
  <c r="G157" s="1"/>
  <c r="G37" i="3"/>
  <c r="G36" s="1"/>
  <c r="G35" s="1"/>
  <c r="F63"/>
  <c r="F62" s="1"/>
  <c r="F61" s="1"/>
  <c r="H63"/>
  <c r="H62" s="1"/>
  <c r="H61" s="1"/>
  <c r="G67"/>
  <c r="G66" s="1"/>
  <c r="G65" s="1"/>
  <c r="G39" s="1"/>
  <c r="H67"/>
  <c r="H66" s="1"/>
  <c r="H65" s="1"/>
  <c r="H39" l="1"/>
  <c r="F67"/>
  <c r="F66" s="1"/>
  <c r="F65" s="1"/>
  <c r="F39" s="1"/>
  <c r="F14" s="1"/>
  <c r="F189" l="1"/>
  <c r="G159" i="2" s="1"/>
</calcChain>
</file>

<file path=xl/sharedStrings.xml><?xml version="1.0" encoding="utf-8"?>
<sst xmlns="http://schemas.openxmlformats.org/spreadsheetml/2006/main" count="1096" uniqueCount="215">
  <si>
    <t>Раздел-подраздел</t>
  </si>
  <si>
    <t>3</t>
  </si>
  <si>
    <t>4</t>
  </si>
  <si>
    <t>5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</si>
  <si>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</si>
  <si>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</si>
  <si>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</si>
  <si>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</si>
  <si>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</si>
  <si>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</si>
  <si>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</si>
  <si>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</si>
  <si>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</si>
  <si>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</si>
  <si>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</si>
  <si>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</si>
  <si>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</si>
  <si>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</si>
  <si>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</si>
  <si>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</si>
  <si>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</si>
  <si>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</si>
  <si>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</si>
  <si>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</si>
  <si>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</si>
  <si>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</si>
  <si>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</si>
  <si>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</si>
  <si>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</si>
  <si>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</si>
  <si>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ВСЕГО</t>
  </si>
  <si>
    <t>0100</t>
  </si>
  <si>
    <t>0102</t>
  </si>
  <si>
    <t>0103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</si>
  <si>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</si>
  <si>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</si>
  <si>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</si>
  <si>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</si>
  <si>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</si>
  <si>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</si>
  <si>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</si>
  <si>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</si>
  <si>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</si>
  <si>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</si>
  <si>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</si>
  <si>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</si>
  <si>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</si>
  <si>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</si>
  <si>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</si>
  <si>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</si>
  <si>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</si>
  <si>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</si>
  <si>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</si>
  <si>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</si>
  <si>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1100</t>
  </si>
  <si>
    <t>1101</t>
  </si>
  <si>
    <t/>
  </si>
  <si>
    <t>Условно утвержденные расходы</t>
  </si>
  <si>
    <t>Приложение № 5 к  Решению</t>
  </si>
  <si>
    <t>Белякинского сельского совета</t>
  </si>
  <si>
    <t>6</t>
  </si>
  <si>
    <t>Приложение № 6 к  Решению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</si>
  <si>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</si>
  <si>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</si>
  <si>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</si>
  <si>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</si>
  <si>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2</t>
  </si>
  <si>
    <t>7</t>
  </si>
  <si>
    <t>8</t>
  </si>
  <si>
    <t>АДМИНИСТРАЦИЯ БЕЛЯКИНСКОГО СЕЛЬСОВЕТА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</si>
  <si>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</si>
  <si>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на обеспечение деятельности органов местного самоуправления</t>
  </si>
  <si>
    <t>903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</si>
  <si>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</si>
  <si>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</si>
  <si>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</si>
  <si>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</si>
  <si>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</si>
  <si>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</si>
  <si>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Обеспечение деятельности местных администраций в рамках непрограммных расходов органов местного самоуправления</t>
  </si>
  <si>
    <t>Руководство и управление в сфере установленных функций в рамках непрограммных расходов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</si>
  <si>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</si>
  <si>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</si>
  <si>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 и иных платежей</t>
  </si>
  <si>
    <t>Другие непрограммные расходы органов местного самоуправления</t>
  </si>
  <si>
    <t>Отдельные мероприятия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</si>
  <si>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</si>
  <si>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Межбюджетные трансферты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</si>
  <si>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</si>
  <si>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</si>
  <si>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полномочий по формированию, исполнению бюджетов поселений и контролю за их исполнением в рамках непрограммных расходов органов местного самоуправления</t>
  </si>
  <si>
    <t>Резервные фонды местных администраций в рамках непрограммных расходов органов местного самоуправления</t>
  </si>
  <si>
    <t>Иные бюджетные ассигнования</t>
  </si>
  <si>
    <t>Резервные средства</t>
  </si>
  <si>
    <t>Мероприятия в области создания условий для противодействия терроризму, охране жизни и здоровью граждан в рамках подпрограммы "Защита населения и территории МО Белякинский сельсовет от чрезвычайных ситуаций природного и техногенного характера" муниципальной программы Белякинского сельсовета "Белякинский комфорт"</t>
  </si>
  <si>
    <t xml:space="preserve">Отдельные мероприятия в рамках подпрогрммы "Обеспечение пожарной безопасности на территории МО Белякинский сельсовет" муниципальной программы "Белякинский комфорт" 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</si>
  <si>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</si>
  <si>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</si>
  <si>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200</t>
  </si>
  <si>
    <t>240</t>
  </si>
  <si>
    <t>Муниципальная программа "Белякинский комфорт"</t>
  </si>
  <si>
    <t>Подпрограмма " Защита населения и территории муниципального образования Белякинский сельсовет от чрезвычайных ситуаций природного и техногенного характера»</t>
  </si>
  <si>
    <t>Мероприятия в области обеспечения безопасности жизни людей на водных объектах в рамках подпрограммы "Защита населения и территории МО Белякинский сельсовет от чрезвычайных ситуаций природного и техногенного характера" муниципальной программы Белякинского сельсовета "Белякинский комфорт"</t>
  </si>
  <si>
    <t>Отдельные мероприятия в рамках подпрограммы "Обеспечение пожарной безопасности на территории МО Белякинский сельсовет" муниципальной программы "Белякинский комфорт"</t>
  </si>
  <si>
    <t>Подпрограмма "Благоустройство территории муниципального образования Белякинский сельсовет"</t>
  </si>
  <si>
    <t>Мероприятия по содержанию автомобильных дорог в рамках подпрограммы "Благоустройство МО Белякинский сельсовет" муниципальной программы "Белякинский комфорт"</t>
  </si>
  <si>
    <t>Подпрограмма "Жилищно-коммунальное хозяйство муниципального образования Белякинский сельсовет"</t>
  </si>
  <si>
    <t>Отдельные мероприятия в рамках подпрограммы "Жилищно-коммунальное хозяйство муниципального образования Белякинский сельсовет" муниципальной программы "Белякинский комфорт"</t>
  </si>
  <si>
    <t>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</t>
  </si>
  <si>
    <t>Субсидии юридическим лицам (кроме некоммерческих организаций) индивидуальным предпринимателям, физическим лицам</t>
  </si>
  <si>
    <t>Мероприятия по содержанию мест захоронения в рамках подпрограммы "Благоустройство МО Белякинский сельсовет" муниципальной программы "Белякинский комфорт"</t>
  </si>
  <si>
    <t>Мероприятия по уличному освещению в рамках подпрограммы "Благоустройство территории МО Белякинский сельсовет муниципальной программы "Белякинский комфорт"</t>
  </si>
  <si>
    <t>Мероприятия по обустройству и содержанию мест массового отдыха в рамках подпрограммы "Благоустройство территории МО Белякинский сельсовет" муниципальной программы "Белякинский комфорт"</t>
  </si>
  <si>
    <t>Мероприятия по ликвидации несанкционированных свалок в рамках подпрограммы "Благоустройство территории МО Белякинский сельсовет" муниципальной программы "Белякинский комфорт"</t>
  </si>
  <si>
    <t>Мероприятия по очистике снега в п. Беляки  на площдке, где размещены солнечные батареи и ветрогенератор в рамках подпрограммы "Благоустройство территории МО Белякинский сельсовет" муниципальной программы "Белякинский комфорт"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</si>
  <si>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</si>
  <si>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</si>
  <si>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Фонд оплаты труда казенных учреждений и взносы по обязательному социальному страхованию</t>
  </si>
  <si>
    <t>Подпрограмма "Развитие культуры и спорта"</t>
  </si>
  <si>
    <t>Мероприятия в области культуры в рамках подпрограммы "Развитие культуры и спорта" муниципальной программы "Белякинский комфорт"</t>
  </si>
  <si>
    <t>Социальное обеспечение и иные выплаты населению</t>
  </si>
  <si>
    <t>300</t>
  </si>
  <si>
    <t>Иные пенсии, социальные доплаты к пенсиям</t>
  </si>
  <si>
    <t>Мероприятия в области физической культуры в рамках подпрограммы "Развитие культуры и спорта" муниципальной программы "Белякинский комфорт"</t>
  </si>
  <si>
    <t>Условно-утверждаемые расходы</t>
  </si>
  <si>
    <t>Всего</t>
  </si>
  <si>
    <t>Приложение № 7 к Решению</t>
  </si>
  <si>
    <t>Обеспечение деятельности местных администраций (заработная плата работников, не являющихся муниципальными служащими за счет средств краевого и федерального бюджета) в рамках непрограммных расходов органов местного самоуправления</t>
  </si>
  <si>
    <t>Осуществление государственных полномочий по первичному воинскому учету на территориях, где отсутствуют военные комиссариаты (заработная плата и начисления работников, не являющихся лицами замещающими муниципальные должности, муниципальными служащими) в рамках непрограммных расходов органов местного самоуправления</t>
  </si>
  <si>
    <t>8000000000</t>
  </si>
  <si>
    <t>8010060000</t>
  </si>
  <si>
    <t>8030000000</t>
  </si>
  <si>
    <t>8030060000</t>
  </si>
  <si>
    <t>8020000000</t>
  </si>
  <si>
    <t>8020060000</t>
  </si>
  <si>
    <t>8020061000</t>
  </si>
  <si>
    <t>802006Б000</t>
  </si>
  <si>
    <t>802006Г000</t>
  </si>
  <si>
    <t>9000000000</t>
  </si>
  <si>
    <t>90900Ч0010</t>
  </si>
  <si>
    <t>90900Ч0060</t>
  </si>
  <si>
    <t>2320080010</t>
  </si>
  <si>
    <t>8020075140</t>
  </si>
  <si>
    <t>8020051180</t>
  </si>
  <si>
    <t>8060051180</t>
  </si>
  <si>
    <t>90900Ш0000</t>
  </si>
  <si>
    <t>90900Ч0050</t>
  </si>
  <si>
    <t>8060000000</t>
  </si>
  <si>
    <t>2017 год</t>
  </si>
  <si>
    <t>2018 год</t>
  </si>
  <si>
    <t>1</t>
  </si>
  <si>
    <t>№ п/п</t>
  </si>
  <si>
    <t>(рублей)</t>
  </si>
  <si>
    <t>( рублей)</t>
  </si>
  <si>
    <t>Ведомственная структура расходов бюджета Белякинского сельсовета</t>
  </si>
  <si>
    <t>233008Э040</t>
  </si>
  <si>
    <t>Прочая закупка товаров, работ и услуг для обеспечения государственных (муниципальных) нужд</t>
  </si>
  <si>
    <t>2340080020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</si>
  <si>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</si>
  <si>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</si>
  <si>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</si>
  <si>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</si>
  <si>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</si>
  <si>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</si>
  <si>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</si>
  <si>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Уплата прочих налогов, сборов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</si>
  <si>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</si>
  <si>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</si>
  <si>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 xml:space="preserve">        Распределение бюджетных ассигнований Белякинского сельсовета по разделам, подразделам бюджетной классификации расходов бюджетов Российской Федерации на 2017 год и плановый период 2018-2019 годов</t>
  </si>
  <si>
    <t>на 2017 год и плановый период 2018 - 2019 года</t>
  </si>
  <si>
    <t>2017год</t>
  </si>
  <si>
    <t>2019 год</t>
  </si>
  <si>
    <t>Распределение бюджетных ассигнований по разделам, подразделам, целевым статьям (муниципальным программам Белякинского сельсовета и непрограммным направлениям деятельности), группам и подгруппам видов расходов, классификации расходов бюджета Белякинского сельсовета  на 2017 год и плановый период 2018 - 2019 года</t>
  </si>
  <si>
    <t>от  " 23 " декабря 2016г. № 17-24</t>
  </si>
  <si>
    <t>от  " 23" декабря 2016г. № 17-24</t>
  </si>
  <si>
    <t>Белякинского сельского совета Депутатов</t>
  </si>
  <si>
    <t>23200S4120</t>
  </si>
  <si>
    <t>23300S5080</t>
  </si>
  <si>
    <t>Расходы на осуществление дорожной деятельности в отношении автодорого общего пользования местного значения за счет средств дорожного фонда Красноярского края в рамках подпрограммы "Благоустройство МО Белякинский сельсовет" муниципальной программы "Белякинский кмфорт"</t>
  </si>
  <si>
    <t>Софинансирование за счет средств местного бюджета расходов на содержание автодорог общего пользования местного значения сельских поселений в рамках подпрограммы "Благоустройство территории МО Белякинский сельсовет" в рамках программы "Белякинский комфорт"</t>
  </si>
  <si>
    <t>23300S3930</t>
  </si>
  <si>
    <t>2330075080</t>
  </si>
  <si>
    <t>Софинансирование за счет средств местного бюджета расходов на обеспечение первичных мер пожарной безопасности сельских поселений в рамках подпрограммы"обеспечение пожарной безопасности на территории МО Белякинский сельсовет" муниципальной программы "Белякинский комфорт"</t>
  </si>
  <si>
    <t>На обеспечение первичных мер пожарной безопасности в рамках подпрограммы "Обеспечение пожарной безопасности на территории МО Белякинский сельсовет" муниципальной программы "Белякинский комфорт"</t>
  </si>
  <si>
    <t>23200S4121</t>
  </si>
  <si>
    <t>На обеспечение первичных мер пожарной безопасности в рамках подпрограммы "Обеспечение пожарной безопасности на территории МО Белякинский сельсовет" за сче средств краевого бюджетамуниципальной программы "Белякинский комфорт"</t>
  </si>
  <si>
    <t>800</t>
  </si>
  <si>
    <t>Приложение № 3 к Решению</t>
  </si>
  <si>
    <t>234008Ф000</t>
  </si>
  <si>
    <t>Расходы на приобретение основных средств в рамках подпрограммы "Благоустройство МО Белякинский сельсовет" муниципальной программы "Белякинский комфорт"</t>
  </si>
  <si>
    <t>233008Ф000</t>
  </si>
  <si>
    <t>Расходы на приобретение основных средств в рамках непрограммных расходов органов местного самоуправления</t>
  </si>
  <si>
    <t>802006Ф000</t>
  </si>
  <si>
    <t>Обеспечение проведения выборов и референдумов</t>
  </si>
  <si>
    <t>0107</t>
  </si>
  <si>
    <t>Проведение выборов и референдумов в рамках непрограммных расходов органов местного самоуправления</t>
  </si>
  <si>
    <t>9020080000</t>
  </si>
  <si>
    <t>Специальные расходы</t>
  </si>
  <si>
    <t>880</t>
  </si>
  <si>
    <t>Расходы на приобретение основных средств в рамках подпрограммы "Развитие культуры и спорта" муниципальной программы "Белякинский комфорт"</t>
  </si>
  <si>
    <t>Расходы на приобретение материальных запасов в рамках подпрограммы "Развитие культуры и спорта" муниципальной программы "Белякинский комфорт"</t>
  </si>
  <si>
    <t>78117,12</t>
  </si>
  <si>
    <t>Приложение № 2 к Решению</t>
  </si>
  <si>
    <t>8010067000</t>
  </si>
  <si>
    <t>0110</t>
  </si>
  <si>
    <t>110</t>
  </si>
  <si>
    <t>Оплата стоимости проезда в отпуск в соответствии с законодательством,высшего должностного лица муниципального образования в рамках непрграммных расходов органов местного самоуправления</t>
  </si>
  <si>
    <t>Иные выплаты персоналу государственных(муниципальных)органов, за исключением фонда оплаты труда</t>
  </si>
  <si>
    <t>850</t>
  </si>
  <si>
    <t>830</t>
  </si>
  <si>
    <t>260</t>
  </si>
  <si>
    <t>Пособия,компенсация и иные социальные выплаты гражданам, кроме публичных нормативных обязательств</t>
  </si>
  <si>
    <t>Закупки товаров, работ и услуг для обеспечения государственных (муниципальных) нужд</t>
  </si>
  <si>
    <t>от 09 ноября 2017г   № 23-19</t>
  </si>
  <si>
    <t>Приложение № 4 к Решению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</si>
</sst>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0.0"/>
  </numFmts>
  <fonts count="42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  <font>
      <sz val="8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8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2" fillId="0" borderId="0"/>
    <xf numFmtId="0" fontId="24" fillId="0" borderId="0"/>
  </cellStyleXfs>
  <cellXfs count="198">
    <xf numFmtId="0" fontId="0" fillId="0" borderId="0" xfId="0"/>
    <xf numFmtId="0" fontId="19" fillId="0" borderId="0" xfId="0" applyFont="1" applyFill="1"/>
    <xf numFmtId="0" fontId="20" fillId="0" borderId="0" xfId="0" applyFont="1" applyFill="1" applyAlignment="1">
      <alignment horizontal="right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9" fillId="0" borderId="0" xfId="0" applyNumberFormat="1" applyFont="1" applyAlignment="1">
      <alignment vertical="top" wrapText="1"/>
    </xf>
    <xf numFmtId="0" fontId="19" fillId="0" borderId="0" xfId="36" applyFont="1" applyFill="1" applyAlignment="1">
      <alignment horizontal="right"/>
    </xf>
    <xf numFmtId="0" fontId="19" fillId="0" borderId="0" xfId="0" applyFont="1" applyFill="1" applyAlignment="1"/>
    <xf numFmtId="49" fontId="19" fillId="0" borderId="11" xfId="0" applyNumberFormat="1" applyFont="1" applyBorder="1" applyAlignment="1">
      <alignment horizontal="center"/>
    </xf>
    <xf numFmtId="0" fontId="23" fillId="0" borderId="12" xfId="0" quotePrefix="1" applyNumberFormat="1" applyFont="1" applyBorder="1" applyAlignment="1">
      <alignment horizontal="center" wrapText="1"/>
    </xf>
    <xf numFmtId="49" fontId="25" fillId="0" borderId="0" xfId="0" applyNumberFormat="1" applyFont="1"/>
    <xf numFmtId="164" fontId="23" fillId="24" borderId="12" xfId="0" applyNumberFormat="1" applyFont="1" applyFill="1" applyBorder="1" applyAlignment="1">
      <alignment horizontal="right" wrapText="1"/>
    </xf>
    <xf numFmtId="0" fontId="25" fillId="0" borderId="0" xfId="0" applyNumberFormat="1" applyFont="1" applyFill="1"/>
    <xf numFmtId="49" fontId="25" fillId="0" borderId="0" xfId="0" applyNumberFormat="1" applyFont="1" applyFill="1" applyAlignment="1">
      <alignment horizontal="center"/>
    </xf>
    <xf numFmtId="0" fontId="1" fillId="0" borderId="0" xfId="0" applyFont="1" applyFill="1"/>
    <xf numFmtId="0" fontId="19" fillId="0" borderId="0" xfId="0" applyFont="1"/>
    <xf numFmtId="0" fontId="25" fillId="0" borderId="0" xfId="0" applyFont="1" applyFill="1"/>
    <xf numFmtId="0" fontId="27" fillId="0" borderId="0" xfId="0" applyFont="1" applyFill="1"/>
    <xf numFmtId="0" fontId="19" fillId="0" borderId="0" xfId="0" applyFont="1" applyFill="1" applyAlignment="1">
      <alignment horizontal="right"/>
    </xf>
    <xf numFmtId="164" fontId="19" fillId="0" borderId="1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>
      <alignment horizontal="center" vertical="top" wrapText="1"/>
    </xf>
    <xf numFmtId="164" fontId="23" fillId="24" borderId="12" xfId="0" quotePrefix="1" applyNumberFormat="1" applyFont="1" applyFill="1" applyBorder="1" applyAlignment="1">
      <alignment horizontal="right" vertical="top" wrapText="1"/>
    </xf>
    <xf numFmtId="0" fontId="23" fillId="24" borderId="12" xfId="0" quotePrefix="1" applyNumberFormat="1" applyFont="1" applyFill="1" applyBorder="1" applyAlignment="1">
      <alignment horizontal="right" vertical="top" wrapText="1"/>
    </xf>
    <xf numFmtId="49" fontId="19" fillId="0" borderId="10" xfId="0" applyNumberFormat="1" applyFont="1" applyBorder="1" applyAlignment="1">
      <alignment horizontal="center" vertical="top" wrapText="1"/>
    </xf>
    <xf numFmtId="164" fontId="23" fillId="24" borderId="12" xfId="0" applyNumberFormat="1" applyFont="1" applyFill="1" applyBorder="1" applyAlignment="1">
      <alignment horizontal="right" vertical="top" wrapText="1"/>
    </xf>
    <xf numFmtId="0" fontId="23" fillId="0" borderId="12" xfId="0" applyNumberFormat="1" applyFont="1" applyFill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top" wrapText="1"/>
    </xf>
    <xf numFmtId="0" fontId="23" fillId="0" borderId="13" xfId="0" quotePrefix="1" applyNumberFormat="1" applyFont="1" applyFill="1" applyBorder="1" applyAlignment="1">
      <alignment horizontal="center" vertical="top" wrapText="1"/>
    </xf>
    <xf numFmtId="0" fontId="23" fillId="0" borderId="0" xfId="0" quotePrefix="1" applyNumberFormat="1" applyFont="1" applyFill="1" applyBorder="1" applyAlignment="1">
      <alignment horizontal="center" vertical="top" wrapText="1"/>
    </xf>
    <xf numFmtId="0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9" fillId="0" borderId="0" xfId="0" applyNumberFormat="1" applyFont="1" applyFill="1"/>
    <xf numFmtId="0" fontId="19" fillId="0" borderId="0" xfId="0" applyFont="1" applyBorder="1" applyAlignment="1"/>
    <xf numFmtId="49" fontId="19" fillId="0" borderId="0" xfId="0" applyNumberFormat="1" applyFont="1" applyFill="1" applyAlignment="1">
      <alignment horizontal="center"/>
    </xf>
    <xf numFmtId="0" fontId="23" fillId="24" borderId="12" xfId="0" quotePrefix="1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/>
    <xf numFmtId="0" fontId="19" fillId="24" borderId="0" xfId="0" applyNumberFormat="1" applyFont="1" applyFill="1" applyAlignment="1">
      <alignment vertical="top" wrapText="1"/>
    </xf>
    <xf numFmtId="49" fontId="23" fillId="24" borderId="12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 wrapText="1"/>
    </xf>
    <xf numFmtId="2" fontId="23" fillId="24" borderId="12" xfId="0" quotePrefix="1" applyNumberFormat="1" applyFont="1" applyFill="1" applyBorder="1" applyAlignment="1">
      <alignment horizontal="right" vertical="top" wrapText="1"/>
    </xf>
    <xf numFmtId="164" fontId="23" fillId="24" borderId="14" xfId="0" quotePrefix="1" applyNumberFormat="1" applyFont="1" applyFill="1" applyBorder="1" applyAlignment="1">
      <alignment horizontal="right"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4" fontId="28" fillId="24" borderId="10" xfId="0" applyNumberFormat="1" applyFont="1" applyFill="1" applyBorder="1" applyAlignment="1">
      <alignment horizontal="right" vertical="top" wrapText="1"/>
    </xf>
    <xf numFmtId="49" fontId="28" fillId="24" borderId="15" xfId="0" applyNumberFormat="1" applyFont="1" applyFill="1" applyBorder="1" applyAlignment="1">
      <alignment horizontal="center" vertical="top" wrapText="1"/>
    </xf>
    <xf numFmtId="4" fontId="28" fillId="24" borderId="15" xfId="0" applyNumberFormat="1" applyFont="1" applyFill="1" applyBorder="1" applyAlignment="1">
      <alignment horizontal="right" vertical="top" wrapText="1"/>
    </xf>
    <xf numFmtId="164" fontId="23" fillId="24" borderId="16" xfId="0" quotePrefix="1" applyNumberFormat="1" applyFont="1" applyFill="1" applyBorder="1" applyAlignment="1">
      <alignment horizontal="right" vertical="top" wrapText="1"/>
    </xf>
    <xf numFmtId="0" fontId="23" fillId="24" borderId="12" xfId="0" applyNumberFormat="1" applyFont="1" applyFill="1" applyBorder="1" applyAlignment="1">
      <alignment horizontal="center" vertical="top" wrapText="1"/>
    </xf>
    <xf numFmtId="166" fontId="27" fillId="24" borderId="10" xfId="0" applyNumberFormat="1" applyFont="1" applyFill="1" applyBorder="1"/>
    <xf numFmtId="0" fontId="19" fillId="0" borderId="17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24" borderId="17" xfId="0" applyNumberFormat="1" applyFont="1" applyFill="1" applyBorder="1" applyAlignment="1">
      <alignment horizontal="left" vertical="center" wrapText="1"/>
    </xf>
    <xf numFmtId="0" fontId="23" fillId="24" borderId="19" xfId="0" quotePrefix="1" applyNumberFormat="1" applyFont="1" applyFill="1" applyBorder="1" applyAlignment="1">
      <alignment horizontal="left" vertical="top" wrapText="1"/>
    </xf>
    <xf numFmtId="0" fontId="23" fillId="24" borderId="19" xfId="0" applyNumberFormat="1" applyFont="1" applyFill="1" applyBorder="1" applyAlignment="1">
      <alignment horizontal="left" vertical="top" wrapText="1"/>
    </xf>
    <xf numFmtId="49" fontId="19" fillId="24" borderId="17" xfId="0" applyNumberFormat="1" applyFont="1" applyFill="1" applyBorder="1" applyAlignment="1">
      <alignment horizontal="left" vertical="top" wrapText="1"/>
    </xf>
    <xf numFmtId="165" fontId="19" fillId="24" borderId="17" xfId="0" applyNumberFormat="1" applyFont="1" applyFill="1" applyBorder="1" applyAlignment="1">
      <alignment horizontal="left" vertical="center" wrapText="1"/>
    </xf>
    <xf numFmtId="0" fontId="23" fillId="24" borderId="21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3" fillId="0" borderId="19" xfId="0" quotePrefix="1" applyNumberFormat="1" applyFont="1" applyFill="1" applyBorder="1" applyAlignment="1">
      <alignment horizontal="left" vertical="top" wrapText="1"/>
    </xf>
    <xf numFmtId="49" fontId="19" fillId="0" borderId="17" xfId="0" applyNumberFormat="1" applyFont="1" applyBorder="1" applyAlignment="1">
      <alignment horizontal="left" vertical="center" wrapText="1"/>
    </xf>
    <xf numFmtId="165" fontId="19" fillId="0" borderId="17" xfId="0" applyNumberFormat="1" applyFont="1" applyBorder="1" applyAlignment="1">
      <alignment horizontal="left" vertical="center" wrapText="1"/>
    </xf>
    <xf numFmtId="0" fontId="23" fillId="0" borderId="19" xfId="0" applyNumberFormat="1" applyFont="1" applyFill="1" applyBorder="1" applyAlignment="1">
      <alignment horizontal="left" vertical="top" wrapText="1"/>
    </xf>
    <xf numFmtId="0" fontId="23" fillId="0" borderId="19" xfId="0" quotePrefix="1" applyNumberFormat="1" applyFont="1" applyBorder="1" applyAlignment="1">
      <alignment horizontal="left" vertical="top" wrapText="1"/>
    </xf>
    <xf numFmtId="49" fontId="19" fillId="25" borderId="17" xfId="0" applyNumberFormat="1" applyFont="1" applyFill="1" applyBorder="1" applyAlignment="1">
      <alignment horizontal="left" vertical="center" wrapText="1"/>
    </xf>
    <xf numFmtId="0" fontId="23" fillId="0" borderId="21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top" wrapText="1"/>
    </xf>
    <xf numFmtId="0" fontId="23" fillId="0" borderId="19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Alignment="1"/>
    <xf numFmtId="49" fontId="23" fillId="0" borderId="12" xfId="0" quotePrefix="1" applyNumberFormat="1" applyFont="1" applyFill="1" applyBorder="1" applyAlignment="1">
      <alignment horizontal="center" vertical="top" wrapText="1"/>
    </xf>
    <xf numFmtId="49" fontId="31" fillId="0" borderId="17" xfId="0" applyNumberFormat="1" applyFont="1" applyBorder="1" applyAlignment="1">
      <alignment horizontal="left" vertical="center" wrapText="1"/>
    </xf>
    <xf numFmtId="49" fontId="31" fillId="24" borderId="17" xfId="0" applyNumberFormat="1" applyFont="1" applyFill="1" applyBorder="1" applyAlignment="1">
      <alignment horizontal="left" vertical="center" wrapText="1"/>
    </xf>
    <xf numFmtId="164" fontId="32" fillId="24" borderId="12" xfId="0" quotePrefix="1" applyNumberFormat="1" applyFont="1" applyFill="1" applyBorder="1" applyAlignment="1">
      <alignment horizontal="right"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0" fontId="32" fillId="0" borderId="21" xfId="0" quotePrefix="1" applyNumberFormat="1" applyFont="1" applyBorder="1" applyAlignment="1">
      <alignment vertical="top" wrapText="1"/>
    </xf>
    <xf numFmtId="0" fontId="32" fillId="0" borderId="12" xfId="0" quotePrefix="1" applyNumberFormat="1" applyFont="1" applyBorder="1" applyAlignment="1">
      <alignment horizontal="center" wrapText="1"/>
    </xf>
    <xf numFmtId="164" fontId="32" fillId="24" borderId="12" xfId="0" applyNumberFormat="1" applyFont="1" applyFill="1" applyBorder="1" applyAlignment="1">
      <alignment horizontal="right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164" fontId="23" fillId="24" borderId="10" xfId="0" quotePrefix="1" applyNumberFormat="1" applyFont="1" applyFill="1" applyBorder="1" applyAlignment="1">
      <alignment horizontal="right" vertical="top" wrapText="1"/>
    </xf>
    <xf numFmtId="49" fontId="19" fillId="0" borderId="15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165" fontId="19" fillId="0" borderId="10" xfId="0" applyNumberFormat="1" applyFont="1" applyFill="1" applyBorder="1" applyAlignment="1">
      <alignment horizontal="lef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49" fontId="33" fillId="0" borderId="10" xfId="0" applyNumberFormat="1" applyFont="1" applyFill="1" applyBorder="1" applyAlignment="1">
      <alignment horizontal="left" vertical="top" wrapText="1"/>
    </xf>
    <xf numFmtId="49" fontId="33" fillId="24" borderId="17" xfId="0" applyNumberFormat="1" applyFont="1" applyFill="1" applyBorder="1" applyAlignment="1">
      <alignment horizontal="left" vertical="center" wrapText="1"/>
    </xf>
    <xf numFmtId="0" fontId="32" fillId="0" borderId="19" xfId="0" quotePrefix="1" applyNumberFormat="1" applyFont="1" applyFill="1" applyBorder="1" applyAlignment="1">
      <alignment horizontal="left" vertical="top" wrapText="1"/>
    </xf>
    <xf numFmtId="0" fontId="34" fillId="0" borderId="19" xfId="0" quotePrefix="1" applyNumberFormat="1" applyFont="1" applyFill="1" applyBorder="1" applyAlignment="1">
      <alignment horizontal="left" vertical="top" wrapText="1"/>
    </xf>
    <xf numFmtId="49" fontId="33" fillId="0" borderId="17" xfId="0" applyNumberFormat="1" applyFont="1" applyBorder="1" applyAlignment="1">
      <alignment horizontal="left" vertical="center" wrapText="1"/>
    </xf>
    <xf numFmtId="0" fontId="35" fillId="0" borderId="19" xfId="0" quotePrefix="1" applyNumberFormat="1" applyFont="1" applyFill="1" applyBorder="1" applyAlignment="1">
      <alignment horizontal="left" vertical="top" wrapText="1"/>
    </xf>
    <xf numFmtId="49" fontId="36" fillId="24" borderId="17" xfId="0" applyNumberFormat="1" applyFont="1" applyFill="1" applyBorder="1" applyAlignment="1">
      <alignment horizontal="left" vertical="center" wrapText="1"/>
    </xf>
    <xf numFmtId="0" fontId="32" fillId="0" borderId="19" xfId="0" quotePrefix="1" applyNumberFormat="1" applyFont="1" applyBorder="1" applyAlignment="1">
      <alignment horizontal="left" vertical="top" wrapText="1"/>
    </xf>
    <xf numFmtId="0" fontId="32" fillId="0" borderId="12" xfId="0" quotePrefix="1" applyNumberFormat="1" applyFont="1" applyFill="1" applyBorder="1" applyAlignment="1">
      <alignment horizontal="center" vertical="top" wrapText="1"/>
    </xf>
    <xf numFmtId="0" fontId="32" fillId="24" borderId="12" xfId="0" quotePrefix="1" applyNumberFormat="1" applyFont="1" applyFill="1" applyBorder="1" applyAlignment="1">
      <alignment horizontal="center" vertical="top" wrapText="1"/>
    </xf>
    <xf numFmtId="0" fontId="37" fillId="24" borderId="12" xfId="0" quotePrefix="1" applyNumberFormat="1" applyFont="1" applyFill="1" applyBorder="1" applyAlignment="1">
      <alignment horizontal="center" vertical="top" wrapText="1"/>
    </xf>
    <xf numFmtId="0" fontId="32" fillId="24" borderId="19" xfId="0" applyNumberFormat="1" applyFont="1" applyFill="1" applyBorder="1" applyAlignment="1">
      <alignment horizontal="left" vertical="top" wrapText="1"/>
    </xf>
    <xf numFmtId="165" fontId="19" fillId="24" borderId="17" xfId="0" applyNumberFormat="1" applyFont="1" applyFill="1" applyBorder="1" applyAlignment="1">
      <alignment horizontal="left" vertical="top" wrapText="1"/>
    </xf>
    <xf numFmtId="165" fontId="19" fillId="24" borderId="20" xfId="0" applyNumberFormat="1" applyFont="1" applyFill="1" applyBorder="1" applyAlignment="1">
      <alignment horizontal="left" vertical="top" wrapText="1"/>
    </xf>
    <xf numFmtId="49" fontId="19" fillId="24" borderId="18" xfId="0" applyNumberFormat="1" applyFont="1" applyFill="1" applyBorder="1" applyAlignment="1">
      <alignment horizontal="left" vertical="center" wrapText="1"/>
    </xf>
    <xf numFmtId="49" fontId="19" fillId="24" borderId="11" xfId="0" applyNumberFormat="1" applyFont="1" applyFill="1" applyBorder="1" applyAlignment="1">
      <alignment horizontal="center" vertical="top" wrapText="1"/>
    </xf>
    <xf numFmtId="0" fontId="23" fillId="24" borderId="14" xfId="0" quotePrefix="1" applyNumberFormat="1" applyFont="1" applyFill="1" applyBorder="1" applyAlignment="1">
      <alignment horizontal="center" vertical="top" wrapText="1"/>
    </xf>
    <xf numFmtId="0" fontId="19" fillId="0" borderId="10" xfId="0" applyFont="1" applyBorder="1"/>
    <xf numFmtId="2" fontId="23" fillId="24" borderId="14" xfId="0" quotePrefix="1" applyNumberFormat="1" applyFont="1" applyFill="1" applyBorder="1" applyAlignment="1">
      <alignment horizontal="right" vertical="top" wrapText="1"/>
    </xf>
    <xf numFmtId="2" fontId="28" fillId="24" borderId="10" xfId="0" applyNumberFormat="1" applyFont="1" applyFill="1" applyBorder="1" applyAlignment="1">
      <alignment horizontal="right" vertical="top" wrapText="1"/>
    </xf>
    <xf numFmtId="49" fontId="19" fillId="24" borderId="18" xfId="0" applyNumberFormat="1" applyFont="1" applyFill="1" applyBorder="1" applyAlignment="1">
      <alignment horizontal="left" vertical="top" wrapText="1"/>
    </xf>
    <xf numFmtId="49" fontId="19" fillId="0" borderId="24" xfId="0" applyNumberFormat="1" applyFont="1" applyFill="1" applyBorder="1" applyAlignment="1">
      <alignment horizontal="center" vertical="top" wrapText="1"/>
    </xf>
    <xf numFmtId="2" fontId="32" fillId="24" borderId="12" xfId="0" quotePrefix="1" applyNumberFormat="1" applyFont="1" applyFill="1" applyBorder="1" applyAlignment="1">
      <alignment horizontal="right" vertical="top" wrapText="1"/>
    </xf>
    <xf numFmtId="2" fontId="19" fillId="0" borderId="24" xfId="0" applyNumberFormat="1" applyFont="1" applyFill="1" applyBorder="1" applyAlignment="1">
      <alignment horizontal="right" vertical="top" wrapText="1"/>
    </xf>
    <xf numFmtId="164" fontId="23" fillId="24" borderId="12" xfId="0" quotePrefix="1" applyNumberFormat="1" applyFont="1" applyFill="1" applyBorder="1" applyAlignment="1">
      <alignment horizontal="right" wrapText="1"/>
    </xf>
    <xf numFmtId="4" fontId="19" fillId="24" borderId="15" xfId="0" applyNumberFormat="1" applyFont="1" applyFill="1" applyBorder="1" applyAlignment="1">
      <alignment horizontal="right" vertical="top" wrapText="1"/>
    </xf>
    <xf numFmtId="4" fontId="19" fillId="24" borderId="10" xfId="0" applyNumberFormat="1" applyFont="1" applyFill="1" applyBorder="1" applyAlignment="1">
      <alignment horizontal="right" vertical="top" wrapText="1"/>
    </xf>
    <xf numFmtId="2" fontId="19" fillId="24" borderId="10" xfId="0" applyNumberFormat="1" applyFont="1" applyFill="1" applyBorder="1" applyAlignment="1">
      <alignment horizontal="right" vertical="top" wrapText="1"/>
    </xf>
    <xf numFmtId="2" fontId="19" fillId="24" borderId="15" xfId="0" applyNumberFormat="1" applyFont="1" applyFill="1" applyBorder="1" applyAlignment="1">
      <alignment horizontal="right" vertical="top" wrapText="1"/>
    </xf>
    <xf numFmtId="0" fontId="0" fillId="24" borderId="10" xfId="0" applyFill="1" applyBorder="1"/>
    <xf numFmtId="0" fontId="34" fillId="24" borderId="12" xfId="0" quotePrefix="1" applyNumberFormat="1" applyFont="1" applyFill="1" applyBorder="1" applyAlignment="1">
      <alignment horizontal="center" vertical="top" wrapText="1"/>
    </xf>
    <xf numFmtId="164" fontId="32" fillId="24" borderId="14" xfId="0" quotePrefix="1" applyNumberFormat="1" applyFont="1" applyFill="1" applyBorder="1" applyAlignment="1">
      <alignment horizontal="right" vertical="top" wrapText="1"/>
    </xf>
    <xf numFmtId="0" fontId="32" fillId="0" borderId="22" xfId="0" quotePrefix="1" applyNumberFormat="1" applyFont="1" applyFill="1" applyBorder="1" applyAlignment="1">
      <alignment horizontal="center" vertical="top" wrapText="1"/>
    </xf>
    <xf numFmtId="2" fontId="0" fillId="0" borderId="0" xfId="0" applyNumberFormat="1"/>
    <xf numFmtId="166" fontId="23" fillId="24" borderId="12" xfId="0" applyNumberFormat="1" applyFont="1" applyFill="1" applyBorder="1" applyAlignment="1">
      <alignment horizontal="right" wrapText="1"/>
    </xf>
    <xf numFmtId="166" fontId="19" fillId="0" borderId="10" xfId="0" applyNumberFormat="1" applyFont="1" applyFill="1" applyBorder="1" applyAlignment="1">
      <alignment horizontal="right" wrapText="1"/>
    </xf>
    <xf numFmtId="166" fontId="23" fillId="24" borderId="12" xfId="0" quotePrefix="1" applyNumberFormat="1" applyFont="1" applyFill="1" applyBorder="1" applyAlignment="1">
      <alignment horizontal="right" wrapText="1"/>
    </xf>
    <xf numFmtId="166" fontId="19" fillId="0" borderId="15" xfId="0" applyNumberFormat="1" applyFont="1" applyFill="1" applyBorder="1" applyAlignment="1">
      <alignment horizontal="right" vertical="top" wrapText="1"/>
    </xf>
    <xf numFmtId="166" fontId="32" fillId="24" borderId="12" xfId="0" quotePrefix="1" applyNumberFormat="1" applyFont="1" applyFill="1" applyBorder="1" applyAlignment="1">
      <alignment horizontal="right" vertical="top" wrapText="1"/>
    </xf>
    <xf numFmtId="166" fontId="23" fillId="24" borderId="12" xfId="0" quotePrefix="1" applyNumberFormat="1" applyFont="1" applyFill="1" applyBorder="1" applyAlignment="1">
      <alignment horizontal="right" vertical="top" wrapText="1"/>
    </xf>
    <xf numFmtId="166" fontId="23" fillId="24" borderId="14" xfId="0" quotePrefix="1" applyNumberFormat="1" applyFont="1" applyFill="1" applyBorder="1" applyAlignment="1">
      <alignment horizontal="right"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horizontal="right" wrapText="1"/>
    </xf>
    <xf numFmtId="165" fontId="33" fillId="0" borderId="10" xfId="0" applyNumberFormat="1" applyFont="1" applyFill="1" applyBorder="1" applyAlignment="1">
      <alignment horizontal="left" vertical="top" wrapText="1"/>
    </xf>
    <xf numFmtId="2" fontId="19" fillId="0" borderId="10" xfId="0" applyNumberFormat="1" applyFont="1" applyBorder="1"/>
    <xf numFmtId="0" fontId="0" fillId="0" borderId="10" xfId="0" applyBorder="1"/>
    <xf numFmtId="49" fontId="19" fillId="0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NumberFormat="1"/>
    <xf numFmtId="49" fontId="38" fillId="0" borderId="10" xfId="0" applyNumberFormat="1" applyFont="1" applyFill="1" applyBorder="1" applyAlignment="1">
      <alignment horizontal="left" vertical="top" wrapText="1"/>
    </xf>
    <xf numFmtId="0" fontId="38" fillId="0" borderId="1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Alignment="1">
      <alignment wrapText="1"/>
    </xf>
    <xf numFmtId="2" fontId="23" fillId="0" borderId="12" xfId="0" quotePrefix="1" applyNumberFormat="1" applyFont="1" applyFill="1" applyBorder="1" applyAlignment="1">
      <alignment horizontal="right" vertical="top" wrapText="1"/>
    </xf>
    <xf numFmtId="0" fontId="19" fillId="0" borderId="10" xfId="0" applyNumberFormat="1" applyFont="1" applyFill="1" applyBorder="1" applyAlignment="1">
      <alignment horizontal="left" vertical="top" wrapText="1"/>
    </xf>
    <xf numFmtId="165" fontId="19" fillId="0" borderId="15" xfId="0" applyNumberFormat="1" applyFont="1" applyFill="1" applyBorder="1" applyAlignment="1">
      <alignment horizontal="left" vertical="top" wrapText="1"/>
    </xf>
    <xf numFmtId="2" fontId="19" fillId="0" borderId="15" xfId="0" applyNumberFormat="1" applyFont="1" applyFill="1" applyBorder="1" applyAlignment="1">
      <alignment horizontal="right" vertical="top" wrapText="1"/>
    </xf>
    <xf numFmtId="166" fontId="0" fillId="0" borderId="0" xfId="0" applyNumberFormat="1"/>
    <xf numFmtId="49" fontId="19" fillId="0" borderId="15" xfId="0" applyNumberFormat="1" applyFont="1" applyBorder="1" applyAlignment="1" applyProtection="1">
      <alignment horizontal="left" vertical="top" wrapText="1"/>
    </xf>
    <xf numFmtId="49" fontId="19" fillId="0" borderId="15" xfId="0" applyNumberFormat="1" applyFont="1" applyBorder="1" applyAlignment="1" applyProtection="1">
      <alignment horizontal="center" vertical="top" wrapText="1"/>
    </xf>
    <xf numFmtId="49" fontId="19" fillId="0" borderId="10" xfId="0" applyNumberFormat="1" applyFont="1" applyBorder="1" applyAlignment="1" applyProtection="1">
      <alignment horizontal="left" vertical="top" wrapText="1"/>
    </xf>
    <xf numFmtId="49" fontId="19" fillId="0" borderId="10" xfId="0" applyNumberFormat="1" applyFont="1" applyBorder="1" applyAlignment="1" applyProtection="1">
      <alignment horizontal="center" vertical="top" wrapText="1"/>
    </xf>
    <xf numFmtId="164" fontId="23" fillId="24" borderId="14" xfId="0" applyNumberFormat="1" applyFont="1" applyFill="1" applyBorder="1" applyAlignment="1">
      <alignment horizontal="right" vertical="top" wrapText="1"/>
    </xf>
    <xf numFmtId="2" fontId="23" fillId="24" borderId="16" xfId="0" quotePrefix="1" applyNumberFormat="1" applyFont="1" applyFill="1" applyBorder="1" applyAlignment="1">
      <alignment horizontal="right" vertical="top" wrapText="1"/>
    </xf>
    <xf numFmtId="0" fontId="0" fillId="0" borderId="0" xfId="0" applyFont="1"/>
    <xf numFmtId="49" fontId="40" fillId="0" borderId="10" xfId="0" applyNumberFormat="1" applyFont="1" applyBorder="1" applyAlignment="1" applyProtection="1">
      <alignment horizontal="left" vertical="top" wrapText="1"/>
    </xf>
    <xf numFmtId="164" fontId="23" fillId="24" borderId="22" xfId="0" quotePrefix="1" applyNumberFormat="1" applyFont="1" applyFill="1" applyBorder="1" applyAlignment="1">
      <alignment horizontal="right" wrapText="1"/>
    </xf>
    <xf numFmtId="49" fontId="19" fillId="0" borderId="24" xfId="0" applyNumberFormat="1" applyFont="1" applyBorder="1" applyAlignment="1" applyProtection="1">
      <alignment horizontal="center" vertical="top" wrapText="1"/>
    </xf>
    <xf numFmtId="164" fontId="23" fillId="24" borderId="22" xfId="0" applyNumberFormat="1" applyFont="1" applyFill="1" applyBorder="1" applyAlignment="1">
      <alignment horizontal="right" wrapText="1"/>
    </xf>
    <xf numFmtId="0" fontId="0" fillId="0" borderId="0" xfId="0" applyBorder="1"/>
    <xf numFmtId="4" fontId="19" fillId="0" borderId="0" xfId="0" applyNumberFormat="1" applyFont="1" applyBorder="1" applyAlignment="1" applyProtection="1">
      <alignment horizontal="right" vertical="top" wrapText="1"/>
    </xf>
    <xf numFmtId="0" fontId="0" fillId="0" borderId="0" xfId="0" applyFont="1" applyBorder="1"/>
    <xf numFmtId="49" fontId="19" fillId="0" borderId="10" xfId="0" applyNumberFormat="1" applyFont="1" applyBorder="1" applyAlignment="1" applyProtection="1">
      <alignment horizontal="right" wrapText="1"/>
    </xf>
    <xf numFmtId="49" fontId="31" fillId="24" borderId="10" xfId="0" applyNumberFormat="1" applyFont="1" applyFill="1" applyBorder="1" applyAlignment="1" applyProtection="1">
      <alignment horizontal="left" vertical="top" wrapText="1"/>
    </xf>
    <xf numFmtId="49" fontId="31" fillId="24" borderId="10" xfId="0" applyNumberFormat="1" applyFont="1" applyFill="1" applyBorder="1" applyAlignment="1" applyProtection="1">
      <alignment horizontal="center" vertical="top" wrapText="1"/>
    </xf>
    <xf numFmtId="49" fontId="19" fillId="24" borderId="10" xfId="0" applyNumberFormat="1" applyFont="1" applyFill="1" applyBorder="1" applyAlignment="1" applyProtection="1">
      <alignment horizontal="left" vertical="top" wrapText="1"/>
    </xf>
    <xf numFmtId="49" fontId="19" fillId="24" borderId="10" xfId="0" applyNumberFormat="1" applyFont="1" applyFill="1" applyBorder="1" applyAlignment="1" applyProtection="1">
      <alignment horizontal="center" vertical="top" wrapText="1"/>
    </xf>
    <xf numFmtId="2" fontId="19" fillId="24" borderId="12" xfId="0" quotePrefix="1" applyNumberFormat="1" applyFont="1" applyFill="1" applyBorder="1" applyAlignment="1">
      <alignment horizontal="right" vertical="top" wrapText="1"/>
    </xf>
    <xf numFmtId="2" fontId="28" fillId="24" borderId="15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Border="1" applyAlignment="1" applyProtection="1">
      <alignment horizontal="right" vertical="top" wrapText="1"/>
    </xf>
    <xf numFmtId="2" fontId="31" fillId="24" borderId="10" xfId="0" applyNumberFormat="1" applyFont="1" applyFill="1" applyBorder="1" applyAlignment="1" applyProtection="1">
      <alignment horizontal="right" vertical="top" wrapText="1"/>
    </xf>
    <xf numFmtId="2" fontId="19" fillId="24" borderId="10" xfId="0" applyNumberFormat="1" applyFont="1" applyFill="1" applyBorder="1" applyAlignment="1" applyProtection="1">
      <alignment horizontal="right" vertical="top" wrapText="1"/>
    </xf>
    <xf numFmtId="2" fontId="32" fillId="24" borderId="14" xfId="0" quotePrefix="1" applyNumberFormat="1" applyFont="1" applyFill="1" applyBorder="1" applyAlignment="1">
      <alignment horizontal="right" vertical="top" wrapText="1"/>
    </xf>
    <xf numFmtId="2" fontId="32" fillId="24" borderId="10" xfId="0" quotePrefix="1" applyNumberFormat="1" applyFont="1" applyFill="1" applyBorder="1" applyAlignment="1">
      <alignment horizontal="right" vertical="top" wrapText="1"/>
    </xf>
    <xf numFmtId="2" fontId="23" fillId="24" borderId="10" xfId="0" quotePrefix="1" applyNumberFormat="1" applyFont="1" applyFill="1" applyBorder="1" applyAlignment="1">
      <alignment horizontal="right" vertical="top" wrapText="1"/>
    </xf>
    <xf numFmtId="2" fontId="19" fillId="0" borderId="15" xfId="0" applyNumberFormat="1" applyFont="1" applyBorder="1" applyAlignment="1" applyProtection="1">
      <alignment horizontal="right" vertical="top" wrapText="1"/>
    </xf>
    <xf numFmtId="2" fontId="39" fillId="0" borderId="15" xfId="0" applyNumberFormat="1" applyFont="1" applyBorder="1" applyAlignment="1" applyProtection="1">
      <alignment horizontal="right" vertical="top" wrapText="1"/>
    </xf>
    <xf numFmtId="49" fontId="32" fillId="24" borderId="12" xfId="0" quotePrefix="1" applyNumberFormat="1" applyFont="1" applyFill="1" applyBorder="1" applyAlignment="1">
      <alignment horizontal="center" vertical="top" wrapText="1"/>
    </xf>
    <xf numFmtId="49" fontId="23" fillId="24" borderId="12" xfId="0" quotePrefix="1" applyNumberFormat="1" applyFont="1" applyFill="1" applyBorder="1" applyAlignment="1">
      <alignment horizontal="center" vertical="top" wrapText="1"/>
    </xf>
    <xf numFmtId="49" fontId="23" fillId="24" borderId="14" xfId="0" quotePrefix="1" applyNumberFormat="1" applyFont="1" applyFill="1" applyBorder="1" applyAlignment="1">
      <alignment horizontal="center" vertical="top" wrapText="1"/>
    </xf>
    <xf numFmtId="49" fontId="23" fillId="24" borderId="23" xfId="0" quotePrefix="1" applyNumberFormat="1" applyFont="1" applyFill="1" applyBorder="1" applyAlignment="1">
      <alignment horizontal="center" vertical="top" wrapText="1"/>
    </xf>
    <xf numFmtId="2" fontId="34" fillId="24" borderId="12" xfId="0" quotePrefix="1" applyNumberFormat="1" applyFont="1" applyFill="1" applyBorder="1" applyAlignment="1">
      <alignment horizontal="right" vertical="top" wrapText="1"/>
    </xf>
    <xf numFmtId="49" fontId="31" fillId="0" borderId="10" xfId="0" applyNumberFormat="1" applyFont="1" applyFill="1" applyBorder="1" applyAlignment="1">
      <alignment horizontal="left"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right" vertical="top" wrapText="1"/>
    </xf>
    <xf numFmtId="0" fontId="19" fillId="24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/>
    <xf numFmtId="2" fontId="0" fillId="0" borderId="0" xfId="0" applyNumberFormat="1" applyFill="1" applyAlignment="1">
      <alignment horizontal="center"/>
    </xf>
    <xf numFmtId="0" fontId="19" fillId="0" borderId="0" xfId="0" applyFont="1" applyBorder="1" applyAlignment="1">
      <alignment horizontal="right"/>
    </xf>
    <xf numFmtId="3" fontId="19" fillId="0" borderId="0" xfId="44" applyNumberFormat="1" applyFont="1" applyAlignment="1" applyProtection="1">
      <alignment horizontal="right"/>
      <protection hidden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right" wrapText="1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_Tmp1" xfId="44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Normal="100" zoomScaleSheetLayoutView="75" workbookViewId="0">
      <selection activeCell="C3" sqref="C3"/>
    </sheetView>
  </sheetViews>
  <sheetFormatPr defaultRowHeight="15.75"/>
  <cols>
    <col min="2" max="2" width="37.5703125" style="6" customWidth="1"/>
    <col min="3" max="3" width="10.85546875" bestFit="1" customWidth="1"/>
    <col min="4" max="4" width="15.5703125" bestFit="1" customWidth="1"/>
    <col min="5" max="5" width="14.28515625" bestFit="1" customWidth="1"/>
    <col min="6" max="6" width="14.5703125" customWidth="1"/>
    <col min="7" max="7" width="12.140625" bestFit="1" customWidth="1"/>
  </cols>
  <sheetData>
    <row r="1" spans="1:13" s="133" customFormat="1" ht="15.75" customHeight="1">
      <c r="A1" s="131"/>
      <c r="B1" s="132"/>
      <c r="D1" s="194" t="s">
        <v>202</v>
      </c>
      <c r="E1" s="194"/>
      <c r="F1" s="194"/>
      <c r="G1" s="134"/>
      <c r="H1" s="134"/>
      <c r="I1" s="134"/>
      <c r="J1" s="134"/>
      <c r="K1" s="134"/>
      <c r="L1" s="134"/>
      <c r="M1" s="134"/>
    </row>
    <row r="2" spans="1:13" s="133" customFormat="1" ht="15.75" customHeight="1">
      <c r="A2" s="131"/>
      <c r="B2" s="132"/>
      <c r="D2" s="194" t="s">
        <v>175</v>
      </c>
      <c r="E2" s="194"/>
      <c r="F2" s="194"/>
      <c r="G2" s="134"/>
      <c r="H2" s="134"/>
      <c r="I2" s="134"/>
      <c r="J2" s="134"/>
      <c r="K2" s="134"/>
      <c r="L2" s="134"/>
      <c r="M2" s="134"/>
    </row>
    <row r="3" spans="1:13" s="133" customFormat="1" ht="15.75" customHeight="1">
      <c r="A3" s="131"/>
      <c r="B3" s="132"/>
      <c r="D3" s="194" t="s">
        <v>213</v>
      </c>
      <c r="E3" s="194"/>
      <c r="F3" s="194"/>
      <c r="G3" s="134"/>
      <c r="H3" s="134"/>
      <c r="I3" s="134"/>
      <c r="J3" s="134"/>
      <c r="K3" s="134"/>
      <c r="L3" s="134"/>
      <c r="M3" s="134"/>
    </row>
    <row r="4" spans="1:13" s="133" customFormat="1" ht="15.75" customHeight="1">
      <c r="A4" s="131"/>
      <c r="B4" s="132"/>
      <c r="D4" s="135"/>
      <c r="E4" s="135"/>
      <c r="F4" s="135"/>
      <c r="G4" s="134"/>
      <c r="H4" s="134"/>
      <c r="I4" s="134"/>
      <c r="J4" s="134"/>
      <c r="K4" s="134"/>
      <c r="L4" s="134"/>
      <c r="M4" s="134"/>
    </row>
    <row r="5" spans="1:13">
      <c r="C5" s="11"/>
      <c r="D5" s="191" t="s">
        <v>58</v>
      </c>
      <c r="E5" s="191"/>
      <c r="F5" s="191"/>
    </row>
    <row r="6" spans="1:13">
      <c r="C6" s="11"/>
      <c r="D6" s="191" t="s">
        <v>59</v>
      </c>
      <c r="E6" s="191"/>
      <c r="F6" s="191"/>
    </row>
    <row r="7" spans="1:13">
      <c r="C7" s="11"/>
      <c r="D7" s="192" t="s">
        <v>173</v>
      </c>
      <c r="E7" s="192"/>
      <c r="F7" s="192"/>
    </row>
    <row r="8" spans="1:13" ht="9" customHeight="1">
      <c r="C8" s="11"/>
      <c r="D8" s="8"/>
      <c r="E8" s="8"/>
      <c r="F8" s="7"/>
    </row>
    <row r="9" spans="1:13" ht="51.75" customHeight="1">
      <c r="A9" s="193" t="s">
        <v>168</v>
      </c>
      <c r="B9" s="193"/>
      <c r="C9" s="193"/>
      <c r="D9" s="193"/>
      <c r="E9" s="193"/>
      <c r="F9" s="193"/>
    </row>
    <row r="10" spans="1:13" ht="9.75" customHeight="1">
      <c r="A10" s="73"/>
      <c r="B10" s="73"/>
      <c r="C10" s="73"/>
      <c r="D10" s="73"/>
      <c r="E10" s="73"/>
      <c r="F10" s="73"/>
    </row>
    <row r="11" spans="1:13">
      <c r="B11" s="5"/>
      <c r="C11" s="1"/>
      <c r="D11" s="2"/>
      <c r="E11" s="2"/>
      <c r="F11" s="2" t="s">
        <v>153</v>
      </c>
    </row>
    <row r="12" spans="1:13" ht="31.5">
      <c r="A12" s="72" t="s">
        <v>151</v>
      </c>
      <c r="B12" s="69" t="s">
        <v>4</v>
      </c>
      <c r="C12" s="3" t="s">
        <v>0</v>
      </c>
      <c r="D12" s="4" t="s">
        <v>148</v>
      </c>
      <c r="E12" s="4" t="s">
        <v>149</v>
      </c>
      <c r="F12" s="4" t="s">
        <v>171</v>
      </c>
    </row>
    <row r="13" spans="1:13">
      <c r="A13" s="72"/>
      <c r="B13" s="70">
        <v>1</v>
      </c>
      <c r="C13" s="9" t="s">
        <v>66</v>
      </c>
      <c r="D13" s="9" t="s">
        <v>1</v>
      </c>
      <c r="E13" s="9" t="s">
        <v>2</v>
      </c>
      <c r="F13" s="9" t="s">
        <v>3</v>
      </c>
    </row>
    <row r="14" spans="1:13" ht="81.75" customHeight="1">
      <c r="A14" s="72">
        <f>A13+1</f>
        <v>1</v>
      </c>
      <c r="B14" s="65" t="s">
        <v>5</v>
      </c>
      <c r="C14" s="10" t="s">
        <v>31</v>
      </c>
      <c r="D14" s="124">
        <f>D15+D16+D17+D19+D20+D18</f>
        <v>5234314.0899999989</v>
      </c>
      <c r="E14" s="12">
        <f>E15+E16+E17+E19+E20</f>
        <v>1954551.68</v>
      </c>
      <c r="F14" s="12">
        <f>F15+F16+F17+F19+F20</f>
        <v>1916885.48</v>
      </c>
    </row>
    <row r="15" spans="1:13" ht="63">
      <c r="A15" s="72">
        <f t="shared" ref="A15:A41" si="0">A14+1</f>
        <v>2</v>
      </c>
      <c r="B15" s="65" t="s">
        <v>6</v>
      </c>
      <c r="C15" s="10" t="s">
        <v>32</v>
      </c>
      <c r="D15" s="124">
        <f>'пр№6 ведомст'!G16</f>
        <v>668950</v>
      </c>
      <c r="E15" s="12">
        <v>657239.17999999993</v>
      </c>
      <c r="F15" s="12">
        <v>657239.17999999993</v>
      </c>
      <c r="G15" s="123"/>
    </row>
    <row r="16" spans="1:13" ht="94.5">
      <c r="A16" s="72">
        <f t="shared" si="0"/>
        <v>3</v>
      </c>
      <c r="B16" s="65" t="s">
        <v>7</v>
      </c>
      <c r="C16" s="10" t="s">
        <v>33</v>
      </c>
      <c r="D16" s="124">
        <v>17800</v>
      </c>
      <c r="E16" s="12">
        <v>16800</v>
      </c>
      <c r="F16" s="12">
        <v>16800</v>
      </c>
    </row>
    <row r="17" spans="1:9" ht="94.5">
      <c r="A17" s="72">
        <f>A16+1</f>
        <v>4</v>
      </c>
      <c r="B17" s="65" t="s">
        <v>8</v>
      </c>
      <c r="C17" s="10" t="s">
        <v>34</v>
      </c>
      <c r="D17" s="125">
        <f>'пр№6 ведомст'!G25</f>
        <v>4453546.9699999988</v>
      </c>
      <c r="E17" s="114">
        <v>1269612.5</v>
      </c>
      <c r="F17" s="158">
        <v>1231946.3</v>
      </c>
      <c r="G17" s="161"/>
      <c r="H17" s="161"/>
      <c r="I17" s="161"/>
    </row>
    <row r="18" spans="1:9" s="156" customFormat="1" ht="31.5">
      <c r="A18" s="157"/>
      <c r="B18" s="152" t="s">
        <v>193</v>
      </c>
      <c r="C18" s="153" t="s">
        <v>194</v>
      </c>
      <c r="D18" s="164" t="s">
        <v>201</v>
      </c>
      <c r="E18" s="153"/>
      <c r="F18" s="159"/>
      <c r="G18" s="162"/>
      <c r="H18" s="163"/>
      <c r="I18" s="163"/>
    </row>
    <row r="19" spans="1:9">
      <c r="A19" s="72">
        <f>A17+1</f>
        <v>5</v>
      </c>
      <c r="B19" s="65" t="s">
        <v>9</v>
      </c>
      <c r="C19" s="10" t="s">
        <v>35</v>
      </c>
      <c r="D19" s="124">
        <v>10000</v>
      </c>
      <c r="E19" s="12">
        <v>10000</v>
      </c>
      <c r="F19" s="160">
        <v>10000</v>
      </c>
      <c r="G19" s="161"/>
      <c r="H19" s="161"/>
      <c r="I19" s="161"/>
    </row>
    <row r="20" spans="1:9" ht="31.5">
      <c r="A20" s="72">
        <f t="shared" si="0"/>
        <v>6</v>
      </c>
      <c r="B20" s="65" t="s">
        <v>10</v>
      </c>
      <c r="C20" s="10" t="s">
        <v>36</v>
      </c>
      <c r="D20" s="124">
        <v>5900</v>
      </c>
      <c r="E20" s="12">
        <v>900</v>
      </c>
      <c r="F20" s="12">
        <v>900</v>
      </c>
    </row>
    <row r="21" spans="1:9" ht="50.25" customHeight="1">
      <c r="A21" s="72">
        <f t="shared" si="0"/>
        <v>7</v>
      </c>
      <c r="B21" s="65" t="s">
        <v>11</v>
      </c>
      <c r="C21" s="10" t="s">
        <v>37</v>
      </c>
      <c r="D21" s="124">
        <f>D22</f>
        <v>40801</v>
      </c>
      <c r="E21" s="12">
        <f t="shared" ref="E21:F21" si="1">E22</f>
        <v>0</v>
      </c>
      <c r="F21" s="12">
        <f t="shared" si="1"/>
        <v>0</v>
      </c>
    </row>
    <row r="22" spans="1:9" ht="31.5">
      <c r="A22" s="72">
        <f t="shared" si="0"/>
        <v>8</v>
      </c>
      <c r="B22" s="65" t="s">
        <v>12</v>
      </c>
      <c r="C22" s="10" t="s">
        <v>38</v>
      </c>
      <c r="D22" s="124">
        <v>40801</v>
      </c>
      <c r="E22" s="12">
        <v>0</v>
      </c>
      <c r="F22" s="12"/>
    </row>
    <row r="23" spans="1:9" ht="63">
      <c r="A23" s="72">
        <f t="shared" si="0"/>
        <v>9</v>
      </c>
      <c r="B23" s="65" t="s">
        <v>13</v>
      </c>
      <c r="C23" s="10" t="s">
        <v>39</v>
      </c>
      <c r="D23" s="124">
        <f>D24+D25</f>
        <v>58477.919999999998</v>
      </c>
      <c r="E23" s="12">
        <f t="shared" ref="E23:F23" si="2">E24+E25</f>
        <v>15000</v>
      </c>
      <c r="F23" s="12">
        <f t="shared" si="2"/>
        <v>15000</v>
      </c>
      <c r="G23" s="149"/>
    </row>
    <row r="24" spans="1:9" ht="63">
      <c r="A24" s="72">
        <f t="shared" si="0"/>
        <v>10</v>
      </c>
      <c r="B24" s="65" t="s">
        <v>14</v>
      </c>
      <c r="C24" s="10" t="s">
        <v>40</v>
      </c>
      <c r="D24" s="124"/>
      <c r="E24" s="12">
        <v>15000</v>
      </c>
      <c r="F24" s="12">
        <v>15000</v>
      </c>
    </row>
    <row r="25" spans="1:9" ht="31.5">
      <c r="A25" s="72">
        <f t="shared" si="0"/>
        <v>11</v>
      </c>
      <c r="B25" s="65" t="s">
        <v>15</v>
      </c>
      <c r="C25" s="10" t="s">
        <v>41</v>
      </c>
      <c r="D25" s="124">
        <f>'пр№6 ведомст'!G87</f>
        <v>58477.919999999998</v>
      </c>
      <c r="E25" s="12"/>
      <c r="F25" s="12"/>
    </row>
    <row r="26" spans="1:9">
      <c r="A26" s="72">
        <f t="shared" si="0"/>
        <v>12</v>
      </c>
      <c r="B26" s="65" t="s">
        <v>16</v>
      </c>
      <c r="C26" s="10" t="s">
        <v>42</v>
      </c>
      <c r="D26" s="124">
        <f>D27</f>
        <v>191477.34</v>
      </c>
      <c r="E26" s="12">
        <f t="shared" ref="E26:F26" si="3">E27</f>
        <v>100000</v>
      </c>
      <c r="F26" s="12">
        <f t="shared" si="3"/>
        <v>100000</v>
      </c>
    </row>
    <row r="27" spans="1:9" ht="31.5">
      <c r="A27" s="72">
        <f t="shared" si="0"/>
        <v>13</v>
      </c>
      <c r="B27" s="65" t="s">
        <v>17</v>
      </c>
      <c r="C27" s="10" t="s">
        <v>43</v>
      </c>
      <c r="D27" s="126">
        <f>'пр№6 ведомст'!G96</f>
        <v>191477.34</v>
      </c>
      <c r="E27" s="12">
        <v>100000</v>
      </c>
      <c r="F27" s="12">
        <v>100000</v>
      </c>
    </row>
    <row r="28" spans="1:9" ht="31.5">
      <c r="A28" s="72">
        <f t="shared" si="0"/>
        <v>14</v>
      </c>
      <c r="B28" s="65" t="s">
        <v>18</v>
      </c>
      <c r="C28" s="10" t="s">
        <v>44</v>
      </c>
      <c r="D28" s="124">
        <f>D29+D30+D31</f>
        <v>1467443.65</v>
      </c>
      <c r="E28" s="12">
        <f t="shared" ref="E28" si="4">E29+E30+E31</f>
        <v>16700</v>
      </c>
      <c r="F28" s="12">
        <f>F29+F30+F31</f>
        <v>16700</v>
      </c>
    </row>
    <row r="29" spans="1:9">
      <c r="A29" s="72">
        <f t="shared" si="0"/>
        <v>15</v>
      </c>
      <c r="B29" s="65" t="s">
        <v>19</v>
      </c>
      <c r="C29" s="10" t="s">
        <v>45</v>
      </c>
      <c r="D29" s="124">
        <f>'пр№6 ведомст'!G104</f>
        <v>560167.07999999996</v>
      </c>
      <c r="E29" s="12"/>
      <c r="F29" s="12"/>
    </row>
    <row r="30" spans="1:9">
      <c r="A30" s="72">
        <f t="shared" si="0"/>
        <v>16</v>
      </c>
      <c r="B30" s="65" t="s">
        <v>20</v>
      </c>
      <c r="C30" s="10" t="s">
        <v>46</v>
      </c>
      <c r="D30" s="124">
        <v>16700</v>
      </c>
      <c r="E30" s="12">
        <v>16700</v>
      </c>
      <c r="F30" s="12">
        <v>16700</v>
      </c>
    </row>
    <row r="31" spans="1:9">
      <c r="A31" s="72">
        <f t="shared" si="0"/>
        <v>17</v>
      </c>
      <c r="B31" s="65" t="s">
        <v>21</v>
      </c>
      <c r="C31" s="10" t="s">
        <v>47</v>
      </c>
      <c r="D31" s="127">
        <f>'пр№6 ведомст'!G111</f>
        <v>890576.57000000007</v>
      </c>
      <c r="E31" s="12"/>
      <c r="F31" s="12"/>
    </row>
    <row r="32" spans="1:9">
      <c r="A32" s="72">
        <f t="shared" si="0"/>
        <v>18</v>
      </c>
      <c r="B32" s="65" t="s">
        <v>22</v>
      </c>
      <c r="C32" s="10" t="s">
        <v>48</v>
      </c>
      <c r="D32" s="124">
        <f>D33</f>
        <v>0</v>
      </c>
      <c r="E32" s="12">
        <f t="shared" ref="E32:F32" si="5">E33</f>
        <v>84280</v>
      </c>
      <c r="F32" s="12">
        <f t="shared" si="5"/>
        <v>84280</v>
      </c>
    </row>
    <row r="33" spans="1:6" ht="31.5">
      <c r="A33" s="72">
        <f t="shared" si="0"/>
        <v>19</v>
      </c>
      <c r="B33" s="65" t="s">
        <v>23</v>
      </c>
      <c r="C33" s="10" t="s">
        <v>49</v>
      </c>
      <c r="D33" s="124"/>
      <c r="E33" s="12">
        <v>84280</v>
      </c>
      <c r="F33" s="12">
        <v>84280</v>
      </c>
    </row>
    <row r="34" spans="1:6">
      <c r="A34" s="72">
        <f t="shared" si="0"/>
        <v>20</v>
      </c>
      <c r="B34" s="65" t="s">
        <v>24</v>
      </c>
      <c r="C34" s="10" t="s">
        <v>50</v>
      </c>
      <c r="D34" s="124">
        <f>D35</f>
        <v>135000</v>
      </c>
      <c r="E34" s="12">
        <f t="shared" ref="E34:F34" si="6">E35</f>
        <v>0</v>
      </c>
      <c r="F34" s="12">
        <f t="shared" si="6"/>
        <v>0</v>
      </c>
    </row>
    <row r="35" spans="1:6">
      <c r="A35" s="72">
        <f t="shared" si="0"/>
        <v>21</v>
      </c>
      <c r="B35" s="65" t="s">
        <v>25</v>
      </c>
      <c r="C35" s="10" t="s">
        <v>51</v>
      </c>
      <c r="D35" s="124">
        <f>'пр№6 ведомст'!G133</f>
        <v>135000</v>
      </c>
      <c r="E35" s="12"/>
      <c r="F35" s="12"/>
    </row>
    <row r="36" spans="1:6">
      <c r="A36" s="72">
        <f t="shared" si="0"/>
        <v>22</v>
      </c>
      <c r="B36" s="65" t="s">
        <v>26</v>
      </c>
      <c r="C36" s="10" t="s">
        <v>52</v>
      </c>
      <c r="D36" s="124">
        <f>D37</f>
        <v>24000</v>
      </c>
      <c r="E36" s="12">
        <f t="shared" ref="E36:F36" si="7">E37</f>
        <v>12000</v>
      </c>
      <c r="F36" s="12">
        <f t="shared" si="7"/>
        <v>12000</v>
      </c>
    </row>
    <row r="37" spans="1:6">
      <c r="A37" s="72">
        <f t="shared" si="0"/>
        <v>23</v>
      </c>
      <c r="B37" s="65" t="s">
        <v>27</v>
      </c>
      <c r="C37" s="10" t="s">
        <v>53</v>
      </c>
      <c r="D37" s="124">
        <v>24000</v>
      </c>
      <c r="E37" s="12">
        <v>12000</v>
      </c>
      <c r="F37" s="12">
        <v>12000</v>
      </c>
    </row>
    <row r="38" spans="1:6" ht="31.5">
      <c r="A38" s="72">
        <f t="shared" si="0"/>
        <v>24</v>
      </c>
      <c r="B38" s="65" t="s">
        <v>28</v>
      </c>
      <c r="C38" s="10" t="s">
        <v>54</v>
      </c>
      <c r="D38" s="124">
        <f>D39</f>
        <v>314822</v>
      </c>
      <c r="E38" s="12">
        <f t="shared" ref="E38:F38" si="8">E39</f>
        <v>0</v>
      </c>
      <c r="F38" s="12">
        <f t="shared" si="8"/>
        <v>0</v>
      </c>
    </row>
    <row r="39" spans="1:6" ht="21.75" customHeight="1">
      <c r="A39" s="72">
        <f t="shared" si="0"/>
        <v>25</v>
      </c>
      <c r="B39" s="65" t="s">
        <v>29</v>
      </c>
      <c r="C39" s="10" t="s">
        <v>55</v>
      </c>
      <c r="D39" s="124">
        <f>'пр№6 ведомст'!G146</f>
        <v>314822</v>
      </c>
      <c r="E39" s="12"/>
      <c r="F39" s="12"/>
    </row>
    <row r="40" spans="1:6">
      <c r="A40" s="72">
        <f t="shared" si="0"/>
        <v>26</v>
      </c>
      <c r="B40" s="71" t="s">
        <v>57</v>
      </c>
      <c r="C40" s="10"/>
      <c r="D40" s="124">
        <v>0</v>
      </c>
      <c r="E40" s="12">
        <v>53778.25</v>
      </c>
      <c r="F40" s="12">
        <v>108404.5</v>
      </c>
    </row>
    <row r="41" spans="1:6">
      <c r="A41" s="72">
        <f t="shared" si="0"/>
        <v>27</v>
      </c>
      <c r="B41" s="80" t="s">
        <v>30</v>
      </c>
      <c r="C41" s="81" t="s">
        <v>56</v>
      </c>
      <c r="D41" s="82">
        <f>D14+D21+D23+D26+D28+D32+D34+D36+D38+D40</f>
        <v>7466335.9999999981</v>
      </c>
      <c r="E41" s="82">
        <f>E14+E21+E23+E26+E28+E32+E34+E36+E38+E40+0.1</f>
        <v>2236310.0299999998</v>
      </c>
      <c r="F41" s="82">
        <f>F14+F21+F23+F26+F28+F32+F34+F36+F38+F40</f>
        <v>2253269.98</v>
      </c>
    </row>
  </sheetData>
  <mergeCells count="7">
    <mergeCell ref="D5:F5"/>
    <mergeCell ref="D6:F6"/>
    <mergeCell ref="D7:F7"/>
    <mergeCell ref="A9:F9"/>
    <mergeCell ref="D1:F1"/>
    <mergeCell ref="D2:F2"/>
    <mergeCell ref="D3:F3"/>
  </mergeCells>
  <phoneticPr fontId="0" type="noConversion"/>
  <pageMargins left="0.6692913385826772" right="0.43307086614173229" top="0.78740157480314965" bottom="0.78740157480314965" header="0.51181102362204722" footer="0.51181102362204722"/>
  <pageSetup paperSize="9" scale="61" firstPageNumber="8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9"/>
  <sheetViews>
    <sheetView zoomScale="68" zoomScaleNormal="68" zoomScaleSheetLayoutView="75" workbookViewId="0">
      <selection activeCell="E7" sqref="E7:I7"/>
    </sheetView>
  </sheetViews>
  <sheetFormatPr defaultRowHeight="12.75"/>
  <cols>
    <col min="1" max="1" width="7.7109375" style="15" customWidth="1"/>
    <col min="2" max="2" width="42.5703125" style="31" customWidth="1"/>
    <col min="3" max="3" width="11.140625" style="32" customWidth="1"/>
    <col min="4" max="4" width="11.85546875" style="32" customWidth="1"/>
    <col min="5" max="5" width="16.140625" style="32" customWidth="1"/>
    <col min="6" max="6" width="10.5703125" style="32" customWidth="1"/>
    <col min="7" max="7" width="16.28515625" style="32" customWidth="1"/>
    <col min="8" max="8" width="13.5703125" style="32" customWidth="1"/>
    <col min="9" max="9" width="14.28515625" style="15" customWidth="1"/>
    <col min="10" max="10" width="10.7109375" style="15" bestFit="1" customWidth="1"/>
    <col min="11" max="11" width="20.42578125" style="15" customWidth="1"/>
    <col min="12" max="12" width="13.5703125" style="15" customWidth="1"/>
    <col min="13" max="13" width="20" style="15" customWidth="1"/>
    <col min="14" max="14" width="13.7109375" style="15" customWidth="1"/>
    <col min="15" max="16384" width="9.140625" style="15"/>
  </cols>
  <sheetData>
    <row r="1" spans="1:13" s="133" customFormat="1" ht="15.75" customHeight="1">
      <c r="A1" s="131"/>
      <c r="B1" s="132"/>
      <c r="D1" s="194" t="s">
        <v>187</v>
      </c>
      <c r="E1" s="194"/>
      <c r="F1" s="194"/>
      <c r="G1" s="194"/>
      <c r="H1" s="194"/>
      <c r="I1" s="194"/>
      <c r="J1" s="134"/>
      <c r="K1" s="134"/>
      <c r="L1" s="134"/>
      <c r="M1" s="134"/>
    </row>
    <row r="2" spans="1:13" s="133" customFormat="1" ht="15.75" customHeight="1">
      <c r="A2" s="131"/>
      <c r="B2" s="132"/>
      <c r="D2" s="194" t="s">
        <v>175</v>
      </c>
      <c r="E2" s="194"/>
      <c r="F2" s="194"/>
      <c r="G2" s="194"/>
      <c r="H2" s="194"/>
      <c r="I2" s="194"/>
      <c r="J2" s="134"/>
      <c r="K2" s="134"/>
      <c r="L2" s="134"/>
      <c r="M2" s="134"/>
    </row>
    <row r="3" spans="1:13" s="133" customFormat="1" ht="15.75" customHeight="1">
      <c r="A3" s="131"/>
      <c r="B3" s="132"/>
      <c r="D3" s="194" t="s">
        <v>213</v>
      </c>
      <c r="E3" s="194"/>
      <c r="F3" s="194"/>
      <c r="G3" s="194"/>
      <c r="H3" s="194"/>
      <c r="I3" s="194"/>
      <c r="J3" s="134"/>
      <c r="K3" s="134"/>
      <c r="L3" s="134"/>
      <c r="M3" s="134"/>
    </row>
    <row r="4" spans="1:13" s="133" customFormat="1" ht="15.75" customHeight="1">
      <c r="A4" s="131"/>
      <c r="B4" s="132"/>
      <c r="D4" s="135"/>
      <c r="E4" s="135"/>
      <c r="F4" s="135"/>
      <c r="G4" s="135"/>
      <c r="H4" s="135"/>
      <c r="I4" s="135"/>
      <c r="J4" s="134"/>
      <c r="K4" s="134"/>
      <c r="L4" s="134"/>
      <c r="M4" s="134"/>
    </row>
    <row r="5" spans="1:13" ht="15.75">
      <c r="B5" s="13"/>
      <c r="C5" s="14"/>
      <c r="D5" s="191" t="s">
        <v>61</v>
      </c>
      <c r="E5" s="191"/>
      <c r="F5" s="191"/>
      <c r="G5" s="191"/>
      <c r="H5" s="191"/>
      <c r="I5" s="191"/>
    </row>
    <row r="6" spans="1:13" ht="15.75">
      <c r="B6" s="13"/>
      <c r="C6" s="14"/>
      <c r="D6" s="16"/>
      <c r="E6" s="191" t="s">
        <v>59</v>
      </c>
      <c r="F6" s="191"/>
      <c r="G6" s="191"/>
      <c r="H6" s="191"/>
      <c r="I6" s="191"/>
    </row>
    <row r="7" spans="1:13" ht="15.75">
      <c r="B7" s="13"/>
      <c r="C7" s="14"/>
      <c r="D7" s="16"/>
      <c r="E7" s="192" t="s">
        <v>174</v>
      </c>
      <c r="F7" s="192"/>
      <c r="G7" s="192"/>
      <c r="H7" s="192"/>
      <c r="I7" s="192"/>
    </row>
    <row r="8" spans="1:13">
      <c r="B8" s="13"/>
      <c r="C8" s="14"/>
      <c r="D8" s="14"/>
      <c r="E8" s="14"/>
      <c r="F8" s="14"/>
      <c r="G8" s="14"/>
      <c r="H8" s="14"/>
      <c r="I8" s="17"/>
    </row>
    <row r="9" spans="1:13" s="18" customFormat="1" ht="18.75">
      <c r="B9" s="195" t="s">
        <v>154</v>
      </c>
      <c r="C9" s="195"/>
      <c r="D9" s="195"/>
      <c r="E9" s="195"/>
      <c r="F9" s="195"/>
      <c r="G9" s="195"/>
      <c r="H9" s="195"/>
      <c r="I9" s="74"/>
    </row>
    <row r="10" spans="1:13" s="18" customFormat="1" ht="18.75">
      <c r="B10" s="195" t="s">
        <v>169</v>
      </c>
      <c r="C10" s="195"/>
      <c r="D10" s="195"/>
      <c r="E10" s="195"/>
      <c r="F10" s="195"/>
      <c r="G10" s="195"/>
      <c r="H10" s="195"/>
      <c r="I10" s="74"/>
    </row>
    <row r="11" spans="1:13" ht="15.75">
      <c r="B11" s="13"/>
      <c r="C11" s="14"/>
      <c r="D11" s="14"/>
      <c r="E11" s="14"/>
      <c r="F11" s="14"/>
      <c r="G11" s="14"/>
      <c r="H11" s="14"/>
      <c r="I11" s="19" t="s">
        <v>152</v>
      </c>
    </row>
    <row r="12" spans="1:13" ht="47.25">
      <c r="A12" s="60" t="s">
        <v>151</v>
      </c>
      <c r="B12" s="50" t="s">
        <v>62</v>
      </c>
      <c r="C12" s="4" t="s">
        <v>63</v>
      </c>
      <c r="D12" s="4" t="s">
        <v>0</v>
      </c>
      <c r="E12" s="4" t="s">
        <v>64</v>
      </c>
      <c r="F12" s="4" t="s">
        <v>65</v>
      </c>
      <c r="G12" s="20" t="s">
        <v>170</v>
      </c>
      <c r="H12" s="20" t="s">
        <v>149</v>
      </c>
      <c r="I12" s="20" t="s">
        <v>171</v>
      </c>
    </row>
    <row r="13" spans="1:13" ht="15.75">
      <c r="A13" s="68"/>
      <c r="B13" s="51" t="s">
        <v>150</v>
      </c>
      <c r="C13" s="21" t="s">
        <v>66</v>
      </c>
      <c r="D13" s="21" t="s">
        <v>1</v>
      </c>
      <c r="E13" s="21" t="s">
        <v>2</v>
      </c>
      <c r="F13" s="21" t="s">
        <v>3</v>
      </c>
      <c r="G13" s="21" t="s">
        <v>60</v>
      </c>
      <c r="H13" s="21" t="s">
        <v>67</v>
      </c>
      <c r="I13" s="21" t="s">
        <v>68</v>
      </c>
    </row>
    <row r="14" spans="1:13" ht="31.5">
      <c r="A14" s="68">
        <f>A13+1</f>
        <v>1</v>
      </c>
      <c r="B14" s="77" t="s">
        <v>69</v>
      </c>
      <c r="C14" s="98">
        <v>903</v>
      </c>
      <c r="D14" s="98" t="s">
        <v>56</v>
      </c>
      <c r="E14" s="98" t="s">
        <v>56</v>
      </c>
      <c r="F14" s="98" t="s">
        <v>56</v>
      </c>
      <c r="G14" s="112">
        <f>G15+G68+G82+G95+G103+G126+G132+G139+G146+G156</f>
        <v>7466335.9999999981</v>
      </c>
      <c r="H14" s="112">
        <f>H15+H68+H82+H95+H103+H126+H132+H139+H146+H156</f>
        <v>2236309.9500000002</v>
      </c>
      <c r="I14" s="112">
        <f>I15+I68+I82+I95+I103+I126+I132+I139+I146+I156</f>
        <v>2253270</v>
      </c>
    </row>
    <row r="15" spans="1:13" ht="31.5">
      <c r="A15" s="68">
        <f t="shared" ref="A15:A83" si="0">A14+1</f>
        <v>2</v>
      </c>
      <c r="B15" s="52" t="s">
        <v>5</v>
      </c>
      <c r="C15" s="22">
        <v>903</v>
      </c>
      <c r="D15" s="22" t="s">
        <v>31</v>
      </c>
      <c r="E15" s="22" t="s">
        <v>56</v>
      </c>
      <c r="F15" s="22" t="s">
        <v>56</v>
      </c>
      <c r="G15" s="41">
        <f>G16+G22+G25+G58+G63+G55</f>
        <v>5234314.0899999989</v>
      </c>
      <c r="H15" s="23">
        <f>H16+H22+H25+H58+H63</f>
        <v>1954551.7</v>
      </c>
      <c r="I15" s="23">
        <f>I16+I22+I25+I58+I63</f>
        <v>1916885.5</v>
      </c>
    </row>
    <row r="16" spans="1:13" ht="34.5" customHeight="1">
      <c r="A16" s="68">
        <f t="shared" si="0"/>
        <v>3</v>
      </c>
      <c r="B16" s="52" t="s">
        <v>70</v>
      </c>
      <c r="C16" s="22">
        <v>903</v>
      </c>
      <c r="D16" s="22" t="s">
        <v>32</v>
      </c>
      <c r="E16" s="22" t="s">
        <v>56</v>
      </c>
      <c r="F16" s="22" t="s">
        <v>56</v>
      </c>
      <c r="G16" s="112">
        <f>G18+G20+G21+G19</f>
        <v>668950</v>
      </c>
      <c r="H16" s="112">
        <f>H18+H20+H21+H19</f>
        <v>657239.17999999993</v>
      </c>
      <c r="I16" s="112">
        <f>I18+I20+I21+I19</f>
        <v>657239.17999999993</v>
      </c>
    </row>
    <row r="17" spans="1:9" ht="31.5">
      <c r="A17" s="68">
        <f>A15+1</f>
        <v>3</v>
      </c>
      <c r="B17" s="86" t="s">
        <v>160</v>
      </c>
      <c r="C17" s="83" t="s">
        <v>72</v>
      </c>
      <c r="D17" s="83" t="s">
        <v>32</v>
      </c>
      <c r="E17" s="83" t="s">
        <v>130</v>
      </c>
      <c r="F17" s="83" t="s">
        <v>75</v>
      </c>
      <c r="G17" s="118">
        <v>504792</v>
      </c>
      <c r="H17" s="115">
        <v>504792</v>
      </c>
      <c r="I17" s="115">
        <v>504792</v>
      </c>
    </row>
    <row r="18" spans="1:9" ht="31.5">
      <c r="A18" s="68">
        <f>A16+1</f>
        <v>4</v>
      </c>
      <c r="B18" s="86" t="s">
        <v>160</v>
      </c>
      <c r="C18" s="83" t="s">
        <v>72</v>
      </c>
      <c r="D18" s="83" t="s">
        <v>32</v>
      </c>
      <c r="E18" s="83" t="s">
        <v>130</v>
      </c>
      <c r="F18" s="83" t="s">
        <v>77</v>
      </c>
      <c r="G18" s="118">
        <v>504792</v>
      </c>
      <c r="H18" s="115">
        <v>504792</v>
      </c>
      <c r="I18" s="115">
        <v>504792</v>
      </c>
    </row>
    <row r="19" spans="1:9" ht="63">
      <c r="A19" s="68">
        <f>A16+1</f>
        <v>4</v>
      </c>
      <c r="B19" s="87" t="s">
        <v>161</v>
      </c>
      <c r="C19" s="84" t="s">
        <v>72</v>
      </c>
      <c r="D19" s="84" t="s">
        <v>32</v>
      </c>
      <c r="E19" s="84" t="s">
        <v>130</v>
      </c>
      <c r="F19" s="84" t="s">
        <v>77</v>
      </c>
      <c r="G19" s="117">
        <v>11710</v>
      </c>
      <c r="H19" s="23"/>
      <c r="I19" s="23"/>
    </row>
    <row r="20" spans="1:9" ht="110.25">
      <c r="A20" s="68">
        <f>A18+1</f>
        <v>5</v>
      </c>
      <c r="B20" s="87" t="s">
        <v>206</v>
      </c>
      <c r="C20" s="84" t="s">
        <v>72</v>
      </c>
      <c r="D20" s="84" t="s">
        <v>32</v>
      </c>
      <c r="E20" s="84" t="s">
        <v>203</v>
      </c>
      <c r="F20" s="84" t="s">
        <v>77</v>
      </c>
      <c r="G20" s="117"/>
      <c r="H20" s="23"/>
      <c r="I20" s="23"/>
    </row>
    <row r="21" spans="1:9" ht="34.5" customHeight="1">
      <c r="A21" s="68">
        <f>A20+1</f>
        <v>6</v>
      </c>
      <c r="B21" s="87" t="s">
        <v>162</v>
      </c>
      <c r="C21" s="84" t="s">
        <v>72</v>
      </c>
      <c r="D21" s="84" t="s">
        <v>32</v>
      </c>
      <c r="E21" s="84" t="s">
        <v>130</v>
      </c>
      <c r="F21" s="84" t="s">
        <v>77</v>
      </c>
      <c r="G21" s="117">
        <v>152448</v>
      </c>
      <c r="H21" s="116">
        <v>152447.18</v>
      </c>
      <c r="I21" s="116">
        <v>152447.18</v>
      </c>
    </row>
    <row r="22" spans="1:9" ht="63.75" customHeight="1">
      <c r="A22" s="68">
        <f t="shared" si="0"/>
        <v>7</v>
      </c>
      <c r="B22" s="90" t="s">
        <v>7</v>
      </c>
      <c r="C22" s="22">
        <v>903</v>
      </c>
      <c r="D22" s="22" t="s">
        <v>33</v>
      </c>
      <c r="E22" s="25"/>
      <c r="F22" s="22"/>
      <c r="G22" s="112">
        <f>G23</f>
        <v>17800</v>
      </c>
      <c r="H22" s="112">
        <f t="shared" ref="H22:I22" si="1">H23</f>
        <v>16800</v>
      </c>
      <c r="I22" s="112">
        <f t="shared" si="1"/>
        <v>16800</v>
      </c>
    </row>
    <row r="23" spans="1:9" ht="48" customHeight="1">
      <c r="A23" s="68">
        <f t="shared" si="0"/>
        <v>8</v>
      </c>
      <c r="B23" s="87" t="s">
        <v>78</v>
      </c>
      <c r="C23" s="22">
        <v>903</v>
      </c>
      <c r="D23" s="22" t="s">
        <v>33</v>
      </c>
      <c r="E23" s="25" t="s">
        <v>131</v>
      </c>
      <c r="F23" s="22">
        <v>100</v>
      </c>
      <c r="G23" s="41">
        <f>G24</f>
        <v>17800</v>
      </c>
      <c r="H23" s="23">
        <f t="shared" ref="H23:I23" si="2">H24</f>
        <v>16800</v>
      </c>
      <c r="I23" s="23">
        <f t="shared" si="2"/>
        <v>16800</v>
      </c>
    </row>
    <row r="24" spans="1:9" ht="35.25" customHeight="1">
      <c r="A24" s="68">
        <f t="shared" si="0"/>
        <v>9</v>
      </c>
      <c r="B24" s="86" t="s">
        <v>166</v>
      </c>
      <c r="C24" s="22">
        <v>903</v>
      </c>
      <c r="D24" s="22" t="s">
        <v>33</v>
      </c>
      <c r="E24" s="25" t="s">
        <v>132</v>
      </c>
      <c r="F24" s="22">
        <v>120</v>
      </c>
      <c r="G24" s="41">
        <v>17800</v>
      </c>
      <c r="H24" s="23">
        <v>16800</v>
      </c>
      <c r="I24" s="26">
        <v>16800</v>
      </c>
    </row>
    <row r="25" spans="1:9" ht="67.5" customHeight="1">
      <c r="A25" s="68">
        <f t="shared" si="0"/>
        <v>10</v>
      </c>
      <c r="B25" s="91" t="s">
        <v>8</v>
      </c>
      <c r="C25" s="22">
        <v>903</v>
      </c>
      <c r="D25" s="22" t="s">
        <v>34</v>
      </c>
      <c r="E25" s="22"/>
      <c r="F25" s="22"/>
      <c r="G25" s="112">
        <f>G26+G50</f>
        <v>4453546.9699999988</v>
      </c>
      <c r="H25" s="112">
        <f>H26+H50</f>
        <v>1269612.52</v>
      </c>
      <c r="I25" s="112">
        <f t="shared" ref="I25" si="3">I26+I50</f>
        <v>1231946.32</v>
      </c>
    </row>
    <row r="26" spans="1:9" ht="32.25" customHeight="1">
      <c r="A26" s="68">
        <f t="shared" si="0"/>
        <v>11</v>
      </c>
      <c r="B26" s="52" t="s">
        <v>71</v>
      </c>
      <c r="C26" s="22">
        <v>903</v>
      </c>
      <c r="D26" s="22" t="s">
        <v>34</v>
      </c>
      <c r="E26" s="25" t="s">
        <v>129</v>
      </c>
      <c r="F26" s="22" t="s">
        <v>56</v>
      </c>
      <c r="G26" s="169">
        <f>G27</f>
        <v>4050078.9699999993</v>
      </c>
      <c r="H26" s="169">
        <f t="shared" ref="H26:I26" si="4">H27</f>
        <v>882094.52</v>
      </c>
      <c r="I26" s="169">
        <f t="shared" si="4"/>
        <v>844428.32000000007</v>
      </c>
    </row>
    <row r="27" spans="1:9" ht="63">
      <c r="A27" s="68">
        <f t="shared" si="0"/>
        <v>12</v>
      </c>
      <c r="B27" s="52" t="s">
        <v>79</v>
      </c>
      <c r="C27" s="22">
        <v>903</v>
      </c>
      <c r="D27" s="22" t="s">
        <v>34</v>
      </c>
      <c r="E27" s="25" t="s">
        <v>133</v>
      </c>
      <c r="F27" s="22" t="s">
        <v>56</v>
      </c>
      <c r="G27" s="41">
        <f>G28+G39+G42+G46+G48</f>
        <v>4050078.9699999993</v>
      </c>
      <c r="H27" s="41">
        <f t="shared" ref="H27:I27" si="5">H28+H39+H42+H46+H48</f>
        <v>882094.52</v>
      </c>
      <c r="I27" s="41">
        <f t="shared" si="5"/>
        <v>844428.32000000007</v>
      </c>
    </row>
    <row r="28" spans="1:9" ht="63">
      <c r="A28" s="68">
        <f t="shared" si="0"/>
        <v>13</v>
      </c>
      <c r="B28" s="52" t="s">
        <v>80</v>
      </c>
      <c r="C28" s="22">
        <v>903</v>
      </c>
      <c r="D28" s="22" t="s">
        <v>34</v>
      </c>
      <c r="E28" s="25" t="s">
        <v>134</v>
      </c>
      <c r="F28" s="22" t="s">
        <v>56</v>
      </c>
      <c r="G28" s="41">
        <f>G30+G31+G34+G36+G37+G38+G32</f>
        <v>1413001.2299999997</v>
      </c>
      <c r="H28" s="41">
        <f t="shared" ref="H28:I28" si="6">H30+H31+H34+H36+H37+H38</f>
        <v>384491.02</v>
      </c>
      <c r="I28" s="41">
        <f t="shared" si="6"/>
        <v>384491.02</v>
      </c>
    </row>
    <row r="29" spans="1:9" ht="31.5">
      <c r="A29" s="68" t="e">
        <f>#REF!+1</f>
        <v>#REF!</v>
      </c>
      <c r="B29" s="86" t="s">
        <v>160</v>
      </c>
      <c r="C29" s="83" t="s">
        <v>72</v>
      </c>
      <c r="D29" s="83" t="s">
        <v>34</v>
      </c>
      <c r="E29" s="83" t="s">
        <v>134</v>
      </c>
      <c r="F29" s="83" t="s">
        <v>75</v>
      </c>
      <c r="G29" s="118">
        <f>G30+G31</f>
        <v>384491.02</v>
      </c>
      <c r="H29" s="118">
        <v>295308</v>
      </c>
      <c r="I29" s="118">
        <v>295308</v>
      </c>
    </row>
    <row r="30" spans="1:9" ht="31.5">
      <c r="A30" s="68" t="e">
        <f>#REF!+1</f>
        <v>#REF!</v>
      </c>
      <c r="B30" s="86" t="s">
        <v>160</v>
      </c>
      <c r="C30" s="83" t="s">
        <v>72</v>
      </c>
      <c r="D30" s="83" t="s">
        <v>34</v>
      </c>
      <c r="E30" s="83" t="s">
        <v>134</v>
      </c>
      <c r="F30" s="83" t="s">
        <v>77</v>
      </c>
      <c r="G30" s="118">
        <v>295308</v>
      </c>
      <c r="H30" s="118">
        <v>295308</v>
      </c>
      <c r="I30" s="118">
        <v>295308</v>
      </c>
    </row>
    <row r="31" spans="1:9" ht="34.5" customHeight="1">
      <c r="A31" s="68" t="e">
        <f t="shared" si="0"/>
        <v>#REF!</v>
      </c>
      <c r="B31" s="86" t="s">
        <v>162</v>
      </c>
      <c r="C31" s="83" t="s">
        <v>72</v>
      </c>
      <c r="D31" s="83" t="s">
        <v>34</v>
      </c>
      <c r="E31" s="83" t="s">
        <v>134</v>
      </c>
      <c r="F31" s="83" t="s">
        <v>77</v>
      </c>
      <c r="G31" s="118">
        <v>89183.02</v>
      </c>
      <c r="H31" s="118">
        <v>89183.02</v>
      </c>
      <c r="I31" s="118">
        <v>89183.02</v>
      </c>
    </row>
    <row r="32" spans="1:9" ht="63">
      <c r="A32" s="68" t="e">
        <f>A29+1</f>
        <v>#REF!</v>
      </c>
      <c r="B32" s="87" t="s">
        <v>161</v>
      </c>
      <c r="C32" s="84" t="s">
        <v>72</v>
      </c>
      <c r="D32" s="84" t="s">
        <v>34</v>
      </c>
      <c r="E32" s="84" t="s">
        <v>134</v>
      </c>
      <c r="F32" s="84" t="s">
        <v>77</v>
      </c>
      <c r="G32" s="117">
        <v>2170</v>
      </c>
      <c r="H32" s="23"/>
      <c r="I32" s="23"/>
    </row>
    <row r="33" spans="1:9" ht="34.5" customHeight="1">
      <c r="A33" s="68" t="e">
        <f>#REF!+1</f>
        <v>#REF!</v>
      </c>
      <c r="B33" s="64" t="s">
        <v>212</v>
      </c>
      <c r="C33" s="22">
        <v>903</v>
      </c>
      <c r="D33" s="22" t="s">
        <v>34</v>
      </c>
      <c r="E33" s="25" t="s">
        <v>134</v>
      </c>
      <c r="F33" s="22">
        <v>200</v>
      </c>
      <c r="G33" s="41">
        <f>G34</f>
        <v>1011368.59</v>
      </c>
      <c r="H33" s="42"/>
      <c r="I33" s="42"/>
    </row>
    <row r="34" spans="1:9" ht="34.5" customHeight="1">
      <c r="A34" s="68" t="e">
        <f>#REF!+1</f>
        <v>#REF!</v>
      </c>
      <c r="B34" s="61" t="s">
        <v>82</v>
      </c>
      <c r="C34" s="22">
        <v>903</v>
      </c>
      <c r="D34" s="22" t="s">
        <v>34</v>
      </c>
      <c r="E34" s="25" t="s">
        <v>134</v>
      </c>
      <c r="F34" s="22">
        <v>240</v>
      </c>
      <c r="G34" s="41">
        <v>1011368.59</v>
      </c>
      <c r="H34" s="42"/>
      <c r="I34" s="42"/>
    </row>
    <row r="35" spans="1:9" customFormat="1" ht="34.5" customHeight="1">
      <c r="A35" s="68" t="e">
        <f>A33+1</f>
        <v>#REF!</v>
      </c>
      <c r="B35" s="86" t="s">
        <v>165</v>
      </c>
      <c r="C35" s="83" t="s">
        <v>72</v>
      </c>
      <c r="D35" s="83" t="s">
        <v>34</v>
      </c>
      <c r="E35" s="83" t="s">
        <v>134</v>
      </c>
      <c r="F35" s="83" t="s">
        <v>186</v>
      </c>
      <c r="G35" s="118">
        <f>G36+G37+G38</f>
        <v>14971.619999999999</v>
      </c>
      <c r="H35" s="119"/>
      <c r="I35" s="119"/>
    </row>
    <row r="36" spans="1:9" customFormat="1" ht="34.5" customHeight="1">
      <c r="A36" s="68" t="e">
        <f>A34+1</f>
        <v>#REF!</v>
      </c>
      <c r="B36" s="86" t="s">
        <v>165</v>
      </c>
      <c r="C36" s="83" t="s">
        <v>72</v>
      </c>
      <c r="D36" s="83" t="s">
        <v>34</v>
      </c>
      <c r="E36" s="83" t="s">
        <v>134</v>
      </c>
      <c r="F36" s="83" t="s">
        <v>209</v>
      </c>
      <c r="G36" s="118">
        <v>1846.23</v>
      </c>
      <c r="H36" s="119"/>
      <c r="I36" s="119"/>
    </row>
    <row r="37" spans="1:9" customFormat="1" ht="34.5" customHeight="1">
      <c r="A37" s="68" t="e">
        <f t="shared" si="0"/>
        <v>#REF!</v>
      </c>
      <c r="B37" s="86" t="s">
        <v>165</v>
      </c>
      <c r="C37" s="83" t="s">
        <v>72</v>
      </c>
      <c r="D37" s="83" t="s">
        <v>34</v>
      </c>
      <c r="E37" s="83" t="s">
        <v>134</v>
      </c>
      <c r="F37" s="83" t="s">
        <v>208</v>
      </c>
      <c r="G37" s="118">
        <v>1200</v>
      </c>
      <c r="H37" s="119"/>
      <c r="I37" s="119"/>
    </row>
    <row r="38" spans="1:9" customFormat="1" ht="34.5" customHeight="1">
      <c r="A38" s="68" t="e">
        <f t="shared" si="0"/>
        <v>#REF!</v>
      </c>
      <c r="B38" s="86" t="s">
        <v>165</v>
      </c>
      <c r="C38" s="83" t="s">
        <v>72</v>
      </c>
      <c r="D38" s="83" t="s">
        <v>34</v>
      </c>
      <c r="E38" s="83" t="s">
        <v>134</v>
      </c>
      <c r="F38" s="83" t="s">
        <v>208</v>
      </c>
      <c r="G38" s="118">
        <v>11925.39</v>
      </c>
      <c r="H38" s="119"/>
      <c r="I38" s="119"/>
    </row>
    <row r="39" spans="1:9" ht="34.5" customHeight="1">
      <c r="A39" s="68" t="e">
        <f t="shared" si="0"/>
        <v>#REF!</v>
      </c>
      <c r="B39" s="87" t="s">
        <v>163</v>
      </c>
      <c r="C39" s="84" t="s">
        <v>72</v>
      </c>
      <c r="D39" s="84" t="s">
        <v>34</v>
      </c>
      <c r="E39" s="84" t="s">
        <v>135</v>
      </c>
      <c r="F39" s="84" t="s">
        <v>75</v>
      </c>
      <c r="G39" s="117">
        <f>G40+G41</f>
        <v>610412.62</v>
      </c>
      <c r="H39" s="117">
        <f t="shared" ref="H39:I39" si="7">H40+H41</f>
        <v>0</v>
      </c>
      <c r="I39" s="117">
        <f t="shared" si="7"/>
        <v>0</v>
      </c>
    </row>
    <row r="40" spans="1:9" ht="34.5" customHeight="1">
      <c r="A40" s="68" t="e">
        <f t="shared" si="0"/>
        <v>#REF!</v>
      </c>
      <c r="B40" s="86" t="s">
        <v>160</v>
      </c>
      <c r="C40" s="83" t="s">
        <v>72</v>
      </c>
      <c r="D40" s="83" t="s">
        <v>34</v>
      </c>
      <c r="E40" s="83" t="s">
        <v>135</v>
      </c>
      <c r="F40" s="83" t="s">
        <v>77</v>
      </c>
      <c r="G40" s="118">
        <v>468826.9</v>
      </c>
      <c r="H40" s="23">
        <v>0</v>
      </c>
      <c r="I40" s="23">
        <v>0</v>
      </c>
    </row>
    <row r="41" spans="1:9" ht="34.5" customHeight="1">
      <c r="A41" s="68" t="e">
        <f t="shared" si="0"/>
        <v>#REF!</v>
      </c>
      <c r="B41" s="86" t="s">
        <v>162</v>
      </c>
      <c r="C41" s="83" t="s">
        <v>72</v>
      </c>
      <c r="D41" s="83" t="s">
        <v>34</v>
      </c>
      <c r="E41" s="83" t="s">
        <v>135</v>
      </c>
      <c r="F41" s="83" t="s">
        <v>77</v>
      </c>
      <c r="G41" s="118">
        <v>141585.72</v>
      </c>
      <c r="H41" s="23">
        <v>0</v>
      </c>
      <c r="I41" s="23">
        <v>0</v>
      </c>
    </row>
    <row r="42" spans="1:9" ht="46.5" customHeight="1">
      <c r="A42" s="68" t="e">
        <f>#REF!+1</f>
        <v>#REF!</v>
      </c>
      <c r="B42" s="87" t="s">
        <v>164</v>
      </c>
      <c r="C42" s="84" t="s">
        <v>72</v>
      </c>
      <c r="D42" s="84" t="s">
        <v>34</v>
      </c>
      <c r="E42" s="84" t="s">
        <v>136</v>
      </c>
      <c r="F42" s="84" t="s">
        <v>75</v>
      </c>
      <c r="G42" s="117">
        <f>G43+G45+G44</f>
        <v>1392298.76</v>
      </c>
      <c r="H42" s="117">
        <f>H43+H45</f>
        <v>397603.5</v>
      </c>
      <c r="I42" s="117">
        <f t="shared" ref="I42" si="8">I43+I45</f>
        <v>359937.3</v>
      </c>
    </row>
    <row r="43" spans="1:9" ht="33.75" customHeight="1">
      <c r="A43" s="68" t="e">
        <f t="shared" si="0"/>
        <v>#REF!</v>
      </c>
      <c r="B43" s="86" t="s">
        <v>160</v>
      </c>
      <c r="C43" s="83" t="s">
        <v>72</v>
      </c>
      <c r="D43" s="83" t="s">
        <v>34</v>
      </c>
      <c r="E43" s="83" t="s">
        <v>136</v>
      </c>
      <c r="F43" s="83" t="s">
        <v>77</v>
      </c>
      <c r="G43" s="170">
        <v>1027115.87</v>
      </c>
      <c r="H43" s="89">
        <v>397603.5</v>
      </c>
      <c r="I43" s="89">
        <v>359937.3</v>
      </c>
    </row>
    <row r="44" spans="1:9" ht="58.5" customHeight="1">
      <c r="A44" s="68" t="e">
        <f t="shared" si="0"/>
        <v>#REF!</v>
      </c>
      <c r="B44" s="86" t="s">
        <v>162</v>
      </c>
      <c r="C44" s="83" t="s">
        <v>72</v>
      </c>
      <c r="D44" s="83" t="s">
        <v>34</v>
      </c>
      <c r="E44" s="83" t="s">
        <v>136</v>
      </c>
      <c r="F44" s="83" t="s">
        <v>77</v>
      </c>
      <c r="G44" s="118">
        <v>310188.99</v>
      </c>
      <c r="H44" s="118"/>
      <c r="I44" s="118"/>
    </row>
    <row r="45" spans="1:9" ht="58.5" customHeight="1">
      <c r="A45" s="68" t="e">
        <f t="shared" si="0"/>
        <v>#REF!</v>
      </c>
      <c r="B45" s="86" t="s">
        <v>162</v>
      </c>
      <c r="C45" s="83" t="s">
        <v>72</v>
      </c>
      <c r="D45" s="83" t="s">
        <v>34</v>
      </c>
      <c r="E45" s="83" t="s">
        <v>136</v>
      </c>
      <c r="F45" s="83" t="s">
        <v>210</v>
      </c>
      <c r="G45" s="118">
        <v>54993.9</v>
      </c>
      <c r="H45" s="118"/>
      <c r="I45" s="118"/>
    </row>
    <row r="46" spans="1:9" ht="63">
      <c r="A46" s="68" t="e">
        <f t="shared" si="0"/>
        <v>#REF!</v>
      </c>
      <c r="B46" s="87" t="s">
        <v>167</v>
      </c>
      <c r="C46" s="22">
        <v>903</v>
      </c>
      <c r="D46" s="22" t="s">
        <v>34</v>
      </c>
      <c r="E46" s="25" t="s">
        <v>137</v>
      </c>
      <c r="F46" s="22">
        <v>200</v>
      </c>
      <c r="G46" s="41">
        <f>G47</f>
        <v>625266.36</v>
      </c>
      <c r="H46" s="47">
        <f t="shared" ref="H46:I46" si="9">H47</f>
        <v>100000</v>
      </c>
      <c r="I46" s="47">
        <f t="shared" si="9"/>
        <v>100000</v>
      </c>
    </row>
    <row r="47" spans="1:9" ht="47.25">
      <c r="A47" s="68" t="e">
        <f>A46+1</f>
        <v>#REF!</v>
      </c>
      <c r="B47" s="87" t="s">
        <v>156</v>
      </c>
      <c r="C47" s="22">
        <v>903</v>
      </c>
      <c r="D47" s="22" t="s">
        <v>34</v>
      </c>
      <c r="E47" s="25" t="s">
        <v>137</v>
      </c>
      <c r="F47" s="22">
        <v>240</v>
      </c>
      <c r="G47" s="41">
        <v>625266.36</v>
      </c>
      <c r="H47" s="42">
        <v>100000</v>
      </c>
      <c r="I47" s="42">
        <v>100000</v>
      </c>
    </row>
    <row r="48" spans="1:9" customFormat="1" ht="63">
      <c r="A48" s="68" t="e">
        <f t="shared" si="0"/>
        <v>#REF!</v>
      </c>
      <c r="B48" s="152" t="s">
        <v>191</v>
      </c>
      <c r="C48" s="153" t="s">
        <v>72</v>
      </c>
      <c r="D48" s="153" t="s">
        <v>34</v>
      </c>
      <c r="E48" s="153" t="s">
        <v>192</v>
      </c>
      <c r="F48" s="153" t="s">
        <v>98</v>
      </c>
      <c r="G48" s="171">
        <v>9100</v>
      </c>
      <c r="H48" s="138"/>
      <c r="I48" s="138"/>
    </row>
    <row r="49" spans="1:9" customFormat="1" ht="47.25">
      <c r="A49" s="68" t="e">
        <f t="shared" si="0"/>
        <v>#REF!</v>
      </c>
      <c r="B49" s="152" t="s">
        <v>156</v>
      </c>
      <c r="C49" s="153" t="s">
        <v>72</v>
      </c>
      <c r="D49" s="153" t="s">
        <v>34</v>
      </c>
      <c r="E49" s="153" t="s">
        <v>192</v>
      </c>
      <c r="F49" s="153" t="s">
        <v>99</v>
      </c>
      <c r="G49" s="171">
        <v>9100</v>
      </c>
      <c r="H49" s="138"/>
      <c r="I49" s="138"/>
    </row>
    <row r="50" spans="1:9" ht="31.5">
      <c r="A50" s="68" t="e">
        <f>#REF!+1</f>
        <v>#REF!</v>
      </c>
      <c r="B50" s="62" t="s">
        <v>84</v>
      </c>
      <c r="C50" s="22">
        <v>903</v>
      </c>
      <c r="D50" s="22" t="s">
        <v>34</v>
      </c>
      <c r="E50" s="25" t="s">
        <v>138</v>
      </c>
      <c r="F50" s="22"/>
      <c r="G50" s="41">
        <f>G51+G53</f>
        <v>403468</v>
      </c>
      <c r="H50" s="155">
        <f>H51+H53</f>
        <v>387518</v>
      </c>
      <c r="I50" s="155">
        <f>I51+I53</f>
        <v>387518</v>
      </c>
    </row>
    <row r="51" spans="1:9" ht="96.75" customHeight="1">
      <c r="A51" s="68" t="e">
        <f t="shared" si="0"/>
        <v>#REF!</v>
      </c>
      <c r="B51" s="63" t="s">
        <v>86</v>
      </c>
      <c r="C51" s="22">
        <v>903</v>
      </c>
      <c r="D51" s="22" t="s">
        <v>34</v>
      </c>
      <c r="E51" s="27" t="s">
        <v>139</v>
      </c>
      <c r="F51" s="22">
        <v>500</v>
      </c>
      <c r="G51" s="41">
        <f>G52</f>
        <v>3027</v>
      </c>
      <c r="H51" s="41">
        <f t="shared" ref="H51:I51" si="10">H52</f>
        <v>3027</v>
      </c>
      <c r="I51" s="41">
        <f t="shared" si="10"/>
        <v>3027</v>
      </c>
    </row>
    <row r="52" spans="1:9" ht="15.75">
      <c r="A52" s="68" t="e">
        <f t="shared" si="0"/>
        <v>#REF!</v>
      </c>
      <c r="B52" s="61" t="s">
        <v>88</v>
      </c>
      <c r="C52" s="22">
        <v>903</v>
      </c>
      <c r="D52" s="22" t="s">
        <v>34</v>
      </c>
      <c r="E52" s="27" t="s">
        <v>139</v>
      </c>
      <c r="F52" s="22">
        <v>540</v>
      </c>
      <c r="G52" s="41">
        <v>3027</v>
      </c>
      <c r="H52" s="41">
        <v>3027</v>
      </c>
      <c r="I52" s="41">
        <v>3027</v>
      </c>
    </row>
    <row r="53" spans="1:9" ht="15.75">
      <c r="A53" s="68" t="e">
        <f t="shared" si="0"/>
        <v>#REF!</v>
      </c>
      <c r="B53" s="61" t="s">
        <v>88</v>
      </c>
      <c r="C53" s="22">
        <v>903</v>
      </c>
      <c r="D53" s="22" t="s">
        <v>34</v>
      </c>
      <c r="E53" s="27" t="s">
        <v>140</v>
      </c>
      <c r="F53" s="22">
        <v>500</v>
      </c>
      <c r="G53" s="41">
        <f>G54</f>
        <v>400441</v>
      </c>
      <c r="H53" s="23">
        <f t="shared" ref="H53:I53" si="11">H54</f>
        <v>384491</v>
      </c>
      <c r="I53" s="23">
        <f t="shared" si="11"/>
        <v>384491</v>
      </c>
    </row>
    <row r="54" spans="1:9" ht="110.25">
      <c r="A54" s="68" t="e">
        <f>A53+1</f>
        <v>#REF!</v>
      </c>
      <c r="B54" s="62" t="s">
        <v>90</v>
      </c>
      <c r="C54" s="22">
        <v>903</v>
      </c>
      <c r="D54" s="28" t="s">
        <v>34</v>
      </c>
      <c r="E54" s="27" t="s">
        <v>140</v>
      </c>
      <c r="F54" s="22">
        <v>540</v>
      </c>
      <c r="G54" s="41">
        <v>400441</v>
      </c>
      <c r="H54" s="108">
        <v>384491</v>
      </c>
      <c r="I54" s="108">
        <v>384491</v>
      </c>
    </row>
    <row r="55" spans="1:9" customFormat="1" ht="31.5">
      <c r="A55" s="68" t="e">
        <f t="shared" si="0"/>
        <v>#REF!</v>
      </c>
      <c r="B55" s="165" t="s">
        <v>193</v>
      </c>
      <c r="C55" s="166" t="s">
        <v>72</v>
      </c>
      <c r="D55" s="166" t="s">
        <v>194</v>
      </c>
      <c r="E55" s="166"/>
      <c r="F55" s="166"/>
      <c r="G55" s="172">
        <f>G56</f>
        <v>78117.119999999995</v>
      </c>
      <c r="H55" s="119"/>
      <c r="I55" s="119"/>
    </row>
    <row r="56" spans="1:9" customFormat="1" ht="47.25">
      <c r="A56" s="68" t="e">
        <f t="shared" si="0"/>
        <v>#REF!</v>
      </c>
      <c r="B56" s="167" t="s">
        <v>195</v>
      </c>
      <c r="C56" s="168" t="s">
        <v>72</v>
      </c>
      <c r="D56" s="168" t="s">
        <v>194</v>
      </c>
      <c r="E56" s="168" t="s">
        <v>196</v>
      </c>
      <c r="F56" s="168" t="s">
        <v>186</v>
      </c>
      <c r="G56" s="173">
        <f>G57</f>
        <v>78117.119999999995</v>
      </c>
      <c r="H56" s="119"/>
      <c r="I56" s="119"/>
    </row>
    <row r="57" spans="1:9" customFormat="1" ht="15.75">
      <c r="A57" s="68" t="e">
        <f t="shared" si="0"/>
        <v>#REF!</v>
      </c>
      <c r="B57" s="167" t="s">
        <v>197</v>
      </c>
      <c r="C57" s="168" t="s">
        <v>72</v>
      </c>
      <c r="D57" s="168" t="s">
        <v>194</v>
      </c>
      <c r="E57" s="168" t="s">
        <v>196</v>
      </c>
      <c r="F57" s="168" t="s">
        <v>198</v>
      </c>
      <c r="G57" s="173">
        <v>78117.119999999995</v>
      </c>
      <c r="H57" s="119"/>
      <c r="I57" s="119"/>
    </row>
    <row r="58" spans="1:9" ht="20.25" customHeight="1">
      <c r="A58" s="68" t="e">
        <f t="shared" si="0"/>
        <v>#REF!</v>
      </c>
      <c r="B58" s="52" t="s">
        <v>9</v>
      </c>
      <c r="C58" s="22">
        <v>903</v>
      </c>
      <c r="D58" s="22" t="s">
        <v>35</v>
      </c>
      <c r="E58" s="22"/>
      <c r="F58" s="22"/>
      <c r="G58" s="112">
        <f>G59</f>
        <v>10000</v>
      </c>
      <c r="H58" s="47">
        <f t="shared" ref="H58:I61" si="12">H59</f>
        <v>10000</v>
      </c>
      <c r="I58" s="47">
        <f t="shared" si="12"/>
        <v>10000</v>
      </c>
    </row>
    <row r="59" spans="1:9" ht="33" customHeight="1">
      <c r="A59" s="68" t="e">
        <f t="shared" si="0"/>
        <v>#REF!</v>
      </c>
      <c r="B59" s="94" t="s">
        <v>84</v>
      </c>
      <c r="C59" s="22">
        <v>903</v>
      </c>
      <c r="D59" s="22" t="s">
        <v>35</v>
      </c>
      <c r="E59" s="25" t="s">
        <v>138</v>
      </c>
      <c r="F59" s="22"/>
      <c r="G59" s="41">
        <f>G60</f>
        <v>10000</v>
      </c>
      <c r="H59" s="41">
        <f t="shared" si="12"/>
        <v>10000</v>
      </c>
      <c r="I59" s="41">
        <f t="shared" si="12"/>
        <v>10000</v>
      </c>
    </row>
    <row r="60" spans="1:9" ht="63">
      <c r="A60" s="68" t="e">
        <f>#REF!+1</f>
        <v>#REF!</v>
      </c>
      <c r="B60" s="62" t="s">
        <v>91</v>
      </c>
      <c r="C60" s="22">
        <v>903</v>
      </c>
      <c r="D60" s="22" t="s">
        <v>35</v>
      </c>
      <c r="E60" s="27">
        <v>9010080000</v>
      </c>
      <c r="F60" s="22"/>
      <c r="G60" s="41">
        <f>G61</f>
        <v>10000</v>
      </c>
      <c r="H60" s="23">
        <f t="shared" si="12"/>
        <v>10000</v>
      </c>
      <c r="I60" s="23">
        <f t="shared" si="12"/>
        <v>10000</v>
      </c>
    </row>
    <row r="61" spans="1:9" ht="15.75">
      <c r="A61" s="68" t="e">
        <f t="shared" si="0"/>
        <v>#REF!</v>
      </c>
      <c r="B61" s="93" t="s">
        <v>92</v>
      </c>
      <c r="C61" s="22">
        <v>903</v>
      </c>
      <c r="D61" s="22" t="s">
        <v>35</v>
      </c>
      <c r="E61" s="27">
        <v>9010080000</v>
      </c>
      <c r="F61" s="22">
        <v>800</v>
      </c>
      <c r="G61" s="41">
        <f>G62</f>
        <v>10000</v>
      </c>
      <c r="H61" s="23">
        <f t="shared" si="12"/>
        <v>10000</v>
      </c>
      <c r="I61" s="23">
        <f t="shared" si="12"/>
        <v>10000</v>
      </c>
    </row>
    <row r="62" spans="1:9" ht="15.75">
      <c r="A62" s="68" t="e">
        <f t="shared" si="0"/>
        <v>#REF!</v>
      </c>
      <c r="B62" s="64" t="s">
        <v>93</v>
      </c>
      <c r="C62" s="22">
        <v>903</v>
      </c>
      <c r="D62" s="22" t="s">
        <v>35</v>
      </c>
      <c r="E62" s="27">
        <v>9010080000</v>
      </c>
      <c r="F62" s="22">
        <v>870</v>
      </c>
      <c r="G62" s="41">
        <v>10000</v>
      </c>
      <c r="H62" s="23">
        <v>10000</v>
      </c>
      <c r="I62" s="26">
        <v>10000</v>
      </c>
    </row>
    <row r="63" spans="1:9" ht="15.75">
      <c r="A63" s="68" t="e">
        <f t="shared" si="0"/>
        <v>#REF!</v>
      </c>
      <c r="B63" s="91" t="s">
        <v>10</v>
      </c>
      <c r="C63" s="22">
        <v>903</v>
      </c>
      <c r="D63" s="22" t="s">
        <v>36</v>
      </c>
      <c r="E63" s="22"/>
      <c r="F63" s="22"/>
      <c r="G63" s="112">
        <f>G64+G77</f>
        <v>5900</v>
      </c>
      <c r="H63" s="23">
        <f>H64+H77</f>
        <v>900</v>
      </c>
      <c r="I63" s="23">
        <f>I64+I77</f>
        <v>900</v>
      </c>
    </row>
    <row r="64" spans="1:9" ht="63">
      <c r="A64" s="68" t="e">
        <f t="shared" si="0"/>
        <v>#REF!</v>
      </c>
      <c r="B64" s="52" t="s">
        <v>79</v>
      </c>
      <c r="C64" s="22">
        <v>903</v>
      </c>
      <c r="D64" s="22" t="s">
        <v>36</v>
      </c>
      <c r="E64" s="25" t="s">
        <v>133</v>
      </c>
      <c r="F64" s="22"/>
      <c r="G64" s="41">
        <f>G65</f>
        <v>900</v>
      </c>
      <c r="H64" s="23">
        <f t="shared" ref="H64:I66" si="13">H65</f>
        <v>900</v>
      </c>
      <c r="I64" s="23">
        <f t="shared" si="13"/>
        <v>900</v>
      </c>
    </row>
    <row r="65" spans="1:13" ht="94.5">
      <c r="A65" s="68" t="e">
        <f t="shared" si="0"/>
        <v>#REF!</v>
      </c>
      <c r="B65" s="52" t="s">
        <v>96</v>
      </c>
      <c r="C65" s="22">
        <v>903</v>
      </c>
      <c r="D65" s="22" t="s">
        <v>36</v>
      </c>
      <c r="E65" s="25" t="s">
        <v>142</v>
      </c>
      <c r="F65" s="22"/>
      <c r="G65" s="41">
        <f>G66</f>
        <v>900</v>
      </c>
      <c r="H65" s="23">
        <f t="shared" si="13"/>
        <v>900</v>
      </c>
      <c r="I65" s="23">
        <f t="shared" si="13"/>
        <v>900</v>
      </c>
    </row>
    <row r="66" spans="1:13" ht="31.5">
      <c r="A66" s="68" t="e">
        <f t="shared" si="0"/>
        <v>#REF!</v>
      </c>
      <c r="B66" s="61" t="s">
        <v>81</v>
      </c>
      <c r="C66" s="22">
        <v>903</v>
      </c>
      <c r="D66" s="22" t="s">
        <v>36</v>
      </c>
      <c r="E66" s="25" t="s">
        <v>142</v>
      </c>
      <c r="F66" s="22">
        <v>200</v>
      </c>
      <c r="G66" s="41">
        <f>G67</f>
        <v>900</v>
      </c>
      <c r="H66" s="23">
        <f t="shared" si="13"/>
        <v>900</v>
      </c>
      <c r="I66" s="23">
        <f t="shared" si="13"/>
        <v>900</v>
      </c>
    </row>
    <row r="67" spans="1:13" ht="47.25">
      <c r="A67" s="68" t="e">
        <f t="shared" si="0"/>
        <v>#REF!</v>
      </c>
      <c r="B67" s="87" t="s">
        <v>156</v>
      </c>
      <c r="C67" s="22">
        <v>903</v>
      </c>
      <c r="D67" s="22" t="s">
        <v>36</v>
      </c>
      <c r="E67" s="25" t="s">
        <v>142</v>
      </c>
      <c r="F67" s="22">
        <v>240</v>
      </c>
      <c r="G67" s="41">
        <v>900</v>
      </c>
      <c r="H67" s="23">
        <v>900</v>
      </c>
      <c r="I67" s="23">
        <v>900</v>
      </c>
    </row>
    <row r="68" spans="1:13" ht="15.75">
      <c r="A68" s="68" t="e">
        <f t="shared" si="0"/>
        <v>#REF!</v>
      </c>
      <c r="B68" s="93" t="s">
        <v>11</v>
      </c>
      <c r="C68" s="22">
        <v>903</v>
      </c>
      <c r="D68" s="22" t="s">
        <v>37</v>
      </c>
      <c r="E68" s="22" t="s">
        <v>56</v>
      </c>
      <c r="F68" s="22" t="s">
        <v>56</v>
      </c>
      <c r="G68" s="112">
        <f>G69</f>
        <v>40801</v>
      </c>
      <c r="H68" s="23">
        <f>H69</f>
        <v>0</v>
      </c>
      <c r="I68" s="23">
        <f t="shared" ref="I68" si="14">I69</f>
        <v>0</v>
      </c>
    </row>
    <row r="69" spans="1:13" ht="31.5">
      <c r="A69" s="68" t="e">
        <f t="shared" si="0"/>
        <v>#REF!</v>
      </c>
      <c r="B69" s="91" t="s">
        <v>12</v>
      </c>
      <c r="C69" s="22">
        <v>903</v>
      </c>
      <c r="D69" s="22" t="s">
        <v>38</v>
      </c>
      <c r="E69" s="22" t="s">
        <v>56</v>
      </c>
      <c r="F69" s="22" t="s">
        <v>56</v>
      </c>
      <c r="G69" s="41">
        <f>G70</f>
        <v>40801</v>
      </c>
      <c r="H69" s="23">
        <f>H70</f>
        <v>0</v>
      </c>
      <c r="I69" s="23">
        <f>I70</f>
        <v>0</v>
      </c>
    </row>
    <row r="70" spans="1:13" ht="94.5">
      <c r="A70" s="68" t="e">
        <f t="shared" si="0"/>
        <v>#REF!</v>
      </c>
      <c r="B70" s="62" t="s">
        <v>97</v>
      </c>
      <c r="C70" s="22">
        <v>903</v>
      </c>
      <c r="D70" s="22" t="s">
        <v>38</v>
      </c>
      <c r="E70" s="25" t="s">
        <v>133</v>
      </c>
      <c r="F70" s="22" t="s">
        <v>56</v>
      </c>
      <c r="G70" s="41">
        <f>G72+G73</f>
        <v>40801</v>
      </c>
      <c r="H70" s="23">
        <f>H72+H73</f>
        <v>0</v>
      </c>
      <c r="I70" s="23">
        <f>I72+I73</f>
        <v>0</v>
      </c>
      <c r="J70" s="37"/>
      <c r="K70" s="37"/>
      <c r="L70" s="37"/>
      <c r="M70" s="37"/>
    </row>
    <row r="71" spans="1:13" ht="79.5" customHeight="1">
      <c r="A71" s="68" t="e">
        <f t="shared" si="0"/>
        <v>#REF!</v>
      </c>
      <c r="B71" s="61" t="s">
        <v>81</v>
      </c>
      <c r="C71" s="22">
        <v>903</v>
      </c>
      <c r="D71" s="22" t="s">
        <v>38</v>
      </c>
      <c r="E71" s="25" t="s">
        <v>143</v>
      </c>
      <c r="F71" s="22" t="s">
        <v>98</v>
      </c>
      <c r="G71" s="41">
        <f>G72</f>
        <v>5107</v>
      </c>
      <c r="H71" s="23">
        <f t="shared" ref="H71:I71" si="15">H72</f>
        <v>0</v>
      </c>
      <c r="I71" s="23">
        <f t="shared" si="15"/>
        <v>0</v>
      </c>
    </row>
    <row r="72" spans="1:13" ht="60" customHeight="1">
      <c r="A72" s="68" t="e">
        <f t="shared" si="0"/>
        <v>#REF!</v>
      </c>
      <c r="B72" s="61" t="s">
        <v>82</v>
      </c>
      <c r="C72" s="22">
        <v>903</v>
      </c>
      <c r="D72" s="22" t="s">
        <v>38</v>
      </c>
      <c r="E72" s="25" t="s">
        <v>143</v>
      </c>
      <c r="F72" s="22" t="s">
        <v>99</v>
      </c>
      <c r="G72" s="41">
        <v>5107</v>
      </c>
      <c r="H72" s="23"/>
      <c r="I72" s="26">
        <v>0</v>
      </c>
    </row>
    <row r="73" spans="1:13" ht="72.75" customHeight="1">
      <c r="A73" s="68" t="e">
        <f t="shared" si="0"/>
        <v>#REF!</v>
      </c>
      <c r="B73" s="88" t="s">
        <v>128</v>
      </c>
      <c r="C73" s="84" t="s">
        <v>72</v>
      </c>
      <c r="D73" s="84" t="s">
        <v>38</v>
      </c>
      <c r="E73" s="84" t="s">
        <v>144</v>
      </c>
      <c r="F73" s="84" t="s">
        <v>56</v>
      </c>
      <c r="G73" s="117">
        <f>G75+G76</f>
        <v>35694</v>
      </c>
      <c r="H73" s="116">
        <f>H75+H76</f>
        <v>0</v>
      </c>
      <c r="I73" s="116">
        <f>I75+I76</f>
        <v>0</v>
      </c>
    </row>
    <row r="74" spans="1:13" ht="45" customHeight="1">
      <c r="A74" s="68" t="e">
        <f t="shared" si="0"/>
        <v>#REF!</v>
      </c>
      <c r="B74" s="87" t="s">
        <v>160</v>
      </c>
      <c r="C74" s="84" t="s">
        <v>72</v>
      </c>
      <c r="D74" s="84" t="s">
        <v>38</v>
      </c>
      <c r="E74" s="84" t="s">
        <v>144</v>
      </c>
      <c r="F74" s="84" t="s">
        <v>75</v>
      </c>
      <c r="G74" s="117">
        <f>G75+G76</f>
        <v>35694</v>
      </c>
      <c r="H74" s="117">
        <f t="shared" ref="H74:I74" si="16">H75+H76</f>
        <v>0</v>
      </c>
      <c r="I74" s="117">
        <f t="shared" si="16"/>
        <v>0</v>
      </c>
    </row>
    <row r="75" spans="1:13" ht="60" customHeight="1">
      <c r="A75" s="68" t="e">
        <f t="shared" si="0"/>
        <v>#REF!</v>
      </c>
      <c r="B75" s="86" t="s">
        <v>160</v>
      </c>
      <c r="C75" s="83" t="s">
        <v>72</v>
      </c>
      <c r="D75" s="83" t="s">
        <v>38</v>
      </c>
      <c r="E75" s="83" t="s">
        <v>144</v>
      </c>
      <c r="F75" s="83" t="s">
        <v>77</v>
      </c>
      <c r="G75" s="118">
        <v>27414.75</v>
      </c>
      <c r="H75" s="115"/>
      <c r="I75" s="115"/>
    </row>
    <row r="76" spans="1:13" ht="78.75">
      <c r="A76" s="68" t="e">
        <f>#REF!+1</f>
        <v>#REF!</v>
      </c>
      <c r="B76" s="86" t="s">
        <v>162</v>
      </c>
      <c r="C76" s="83" t="s">
        <v>72</v>
      </c>
      <c r="D76" s="83" t="s">
        <v>38</v>
      </c>
      <c r="E76" s="83" t="s">
        <v>144</v>
      </c>
      <c r="F76" s="83" t="s">
        <v>77</v>
      </c>
      <c r="G76" s="118">
        <v>8279.25</v>
      </c>
      <c r="H76" s="115"/>
      <c r="I76" s="115"/>
    </row>
    <row r="77" spans="1:13" ht="31.5">
      <c r="A77" s="68" t="e">
        <f>A76+1</f>
        <v>#REF!</v>
      </c>
      <c r="B77" s="94" t="s">
        <v>100</v>
      </c>
      <c r="C77" s="22">
        <v>903</v>
      </c>
      <c r="D77" s="75" t="s">
        <v>36</v>
      </c>
      <c r="E77" s="22">
        <v>2300000000</v>
      </c>
      <c r="F77" s="22" t="s">
        <v>56</v>
      </c>
      <c r="G77" s="112">
        <f>G78</f>
        <v>5000</v>
      </c>
      <c r="H77" s="23">
        <f t="shared" ref="H77:I77" si="17">H78</f>
        <v>0</v>
      </c>
      <c r="I77" s="23">
        <f t="shared" si="17"/>
        <v>0</v>
      </c>
    </row>
    <row r="78" spans="1:13" ht="157.5">
      <c r="A78" s="68" t="e">
        <f t="shared" si="0"/>
        <v>#REF!</v>
      </c>
      <c r="B78" s="6" t="s">
        <v>94</v>
      </c>
      <c r="C78" s="22">
        <v>903</v>
      </c>
      <c r="D78" s="28" t="s">
        <v>36</v>
      </c>
      <c r="E78" s="29"/>
      <c r="F78" s="22"/>
      <c r="G78" s="41">
        <f>G79</f>
        <v>5000</v>
      </c>
      <c r="H78" s="23">
        <f t="shared" ref="H78:I80" si="18">H79</f>
        <v>0</v>
      </c>
      <c r="I78" s="23">
        <f t="shared" si="18"/>
        <v>0</v>
      </c>
    </row>
    <row r="79" spans="1:13" ht="78.75">
      <c r="A79" s="68" t="e">
        <f t="shared" si="0"/>
        <v>#REF!</v>
      </c>
      <c r="B79" s="52" t="s">
        <v>95</v>
      </c>
      <c r="C79" s="22">
        <v>903</v>
      </c>
      <c r="D79" s="28" t="s">
        <v>36</v>
      </c>
      <c r="E79" s="30">
        <v>2320080000</v>
      </c>
      <c r="F79" s="22"/>
      <c r="G79" s="41">
        <f>G80</f>
        <v>5000</v>
      </c>
      <c r="H79" s="23">
        <f t="shared" si="18"/>
        <v>0</v>
      </c>
      <c r="I79" s="23">
        <f t="shared" si="18"/>
        <v>0</v>
      </c>
    </row>
    <row r="80" spans="1:13" ht="66.75" customHeight="1">
      <c r="A80" s="68" t="e">
        <f t="shared" si="0"/>
        <v>#REF!</v>
      </c>
      <c r="B80" s="61" t="s">
        <v>81</v>
      </c>
      <c r="C80" s="22">
        <v>903</v>
      </c>
      <c r="D80" s="22" t="s">
        <v>36</v>
      </c>
      <c r="E80" s="25" t="s">
        <v>141</v>
      </c>
      <c r="F80" s="22">
        <v>200</v>
      </c>
      <c r="G80" s="41">
        <f>G81</f>
        <v>5000</v>
      </c>
      <c r="H80" s="23">
        <f t="shared" si="18"/>
        <v>0</v>
      </c>
      <c r="I80" s="23">
        <f t="shared" si="18"/>
        <v>0</v>
      </c>
    </row>
    <row r="81" spans="1:11" ht="98.25" customHeight="1">
      <c r="A81" s="68" t="e">
        <f t="shared" si="0"/>
        <v>#REF!</v>
      </c>
      <c r="B81" s="61" t="s">
        <v>82</v>
      </c>
      <c r="C81" s="22">
        <v>903</v>
      </c>
      <c r="D81" s="22" t="s">
        <v>36</v>
      </c>
      <c r="E81" s="25" t="s">
        <v>141</v>
      </c>
      <c r="F81" s="22">
        <v>240</v>
      </c>
      <c r="G81" s="41">
        <v>5000</v>
      </c>
      <c r="H81" s="23"/>
      <c r="I81" s="26"/>
    </row>
    <row r="82" spans="1:11" ht="45">
      <c r="A82" s="68" t="e">
        <f t="shared" si="0"/>
        <v>#REF!</v>
      </c>
      <c r="B82" s="95" t="s">
        <v>13</v>
      </c>
      <c r="C82" s="22">
        <v>903</v>
      </c>
      <c r="D82" s="22" t="s">
        <v>39</v>
      </c>
      <c r="E82" s="22" t="s">
        <v>56</v>
      </c>
      <c r="F82" s="22" t="s">
        <v>56</v>
      </c>
      <c r="G82" s="112">
        <f>G83+G87</f>
        <v>58477.919999999998</v>
      </c>
      <c r="H82" s="23">
        <f>H83+H87</f>
        <v>15000</v>
      </c>
      <c r="I82" s="23">
        <f>I83+I87</f>
        <v>15000</v>
      </c>
    </row>
    <row r="83" spans="1:11" ht="63">
      <c r="A83" s="68" t="e">
        <f t="shared" si="0"/>
        <v>#REF!</v>
      </c>
      <c r="B83" s="97" t="s">
        <v>14</v>
      </c>
      <c r="C83" s="22">
        <v>903</v>
      </c>
      <c r="D83" s="22" t="s">
        <v>40</v>
      </c>
      <c r="E83" s="22" t="s">
        <v>56</v>
      </c>
      <c r="F83" s="22" t="s">
        <v>56</v>
      </c>
      <c r="G83" s="41">
        <f>G84</f>
        <v>0</v>
      </c>
      <c r="H83" s="41">
        <f t="shared" ref="H83:I83" si="19">H84</f>
        <v>15000</v>
      </c>
      <c r="I83" s="41">
        <f t="shared" si="19"/>
        <v>15000</v>
      </c>
    </row>
    <row r="84" spans="1:11" ht="78.75">
      <c r="A84" s="68" t="e">
        <f>#REF!+1</f>
        <v>#REF!</v>
      </c>
      <c r="B84" s="64" t="s">
        <v>101</v>
      </c>
      <c r="C84" s="22">
        <v>903</v>
      </c>
      <c r="D84" s="22" t="s">
        <v>40</v>
      </c>
      <c r="E84" s="22">
        <v>2320000000</v>
      </c>
      <c r="F84" s="22" t="s">
        <v>56</v>
      </c>
      <c r="G84" s="41">
        <f>G85</f>
        <v>0</v>
      </c>
      <c r="H84" s="23">
        <f t="shared" ref="H84:I85" si="20">H85</f>
        <v>15000</v>
      </c>
      <c r="I84" s="23">
        <f t="shared" si="20"/>
        <v>15000</v>
      </c>
    </row>
    <row r="85" spans="1:11" ht="141.75">
      <c r="A85" s="68" t="e">
        <f t="shared" ref="A85:A132" si="21">A84+1</f>
        <v>#REF!</v>
      </c>
      <c r="B85" s="6" t="s">
        <v>102</v>
      </c>
      <c r="C85" s="22">
        <v>903</v>
      </c>
      <c r="D85" s="22" t="s">
        <v>40</v>
      </c>
      <c r="E85" s="22">
        <v>2320080020</v>
      </c>
      <c r="F85" s="22">
        <v>200</v>
      </c>
      <c r="G85" s="41">
        <f>G86</f>
        <v>0</v>
      </c>
      <c r="H85" s="41">
        <f t="shared" si="20"/>
        <v>15000</v>
      </c>
      <c r="I85" s="41">
        <f t="shared" si="20"/>
        <v>15000</v>
      </c>
    </row>
    <row r="86" spans="1:11" ht="47.25">
      <c r="A86" s="68" t="e">
        <f>#REF!+1</f>
        <v>#REF!</v>
      </c>
      <c r="B86" s="61" t="s">
        <v>82</v>
      </c>
      <c r="C86" s="22">
        <v>903</v>
      </c>
      <c r="D86" s="22" t="s">
        <v>40</v>
      </c>
      <c r="E86" s="22">
        <v>2320080020</v>
      </c>
      <c r="F86" s="22">
        <v>240</v>
      </c>
      <c r="G86" s="41"/>
      <c r="H86" s="23">
        <v>15000</v>
      </c>
      <c r="I86" s="26">
        <v>15000</v>
      </c>
    </row>
    <row r="87" spans="1:11" s="189" customFormat="1" ht="37.5">
      <c r="A87" s="188" t="e">
        <f t="shared" si="21"/>
        <v>#REF!</v>
      </c>
      <c r="B87" s="96" t="s">
        <v>15</v>
      </c>
      <c r="C87" s="98">
        <v>903</v>
      </c>
      <c r="D87" s="98" t="s">
        <v>41</v>
      </c>
      <c r="E87" s="98" t="s">
        <v>56</v>
      </c>
      <c r="F87" s="98" t="s">
        <v>56</v>
      </c>
      <c r="G87" s="112">
        <f>G88</f>
        <v>58477.919999999998</v>
      </c>
      <c r="H87" s="112">
        <f t="shared" ref="H87:I87" si="22">H88</f>
        <v>0</v>
      </c>
      <c r="I87" s="112">
        <f t="shared" si="22"/>
        <v>0</v>
      </c>
    </row>
    <row r="88" spans="1:11" ht="78.75">
      <c r="A88" s="68" t="e">
        <f>#REF!+1</f>
        <v>#REF!</v>
      </c>
      <c r="B88" s="64" t="s">
        <v>101</v>
      </c>
      <c r="C88" s="22">
        <v>903</v>
      </c>
      <c r="D88" s="22" t="s">
        <v>41</v>
      </c>
      <c r="E88" s="22">
        <v>2320000000</v>
      </c>
      <c r="F88" s="22" t="s">
        <v>56</v>
      </c>
      <c r="G88" s="41">
        <f>G89+G91+G93</f>
        <v>58477.919999999998</v>
      </c>
      <c r="H88" s="41">
        <f t="shared" ref="H88:I88" si="23">H89+H91+H93</f>
        <v>0</v>
      </c>
      <c r="I88" s="41">
        <f t="shared" si="23"/>
        <v>0</v>
      </c>
    </row>
    <row r="89" spans="1:11" customFormat="1" ht="31.5">
      <c r="A89" s="68" t="e">
        <f t="shared" si="21"/>
        <v>#REF!</v>
      </c>
      <c r="B89" s="61" t="s">
        <v>81</v>
      </c>
      <c r="C89" s="22">
        <v>903</v>
      </c>
      <c r="D89" s="22" t="s">
        <v>41</v>
      </c>
      <c r="E89" s="22">
        <v>2320080000</v>
      </c>
      <c r="F89" s="22">
        <v>200</v>
      </c>
      <c r="G89" s="41">
        <f>G90</f>
        <v>51913.32</v>
      </c>
      <c r="H89" s="41">
        <f t="shared" ref="H89:I89" si="24">H90</f>
        <v>0</v>
      </c>
      <c r="I89" s="41">
        <f t="shared" si="24"/>
        <v>0</v>
      </c>
    </row>
    <row r="90" spans="1:11" customFormat="1" ht="47.25">
      <c r="A90" s="68" t="e">
        <f>#REF!+1</f>
        <v>#REF!</v>
      </c>
      <c r="B90" s="61" t="s">
        <v>82</v>
      </c>
      <c r="C90" s="22">
        <v>903</v>
      </c>
      <c r="D90" s="22" t="s">
        <v>41</v>
      </c>
      <c r="E90" s="22">
        <v>2320080000</v>
      </c>
      <c r="F90" s="22">
        <v>240</v>
      </c>
      <c r="G90" s="41">
        <v>51913.32</v>
      </c>
      <c r="H90" s="23"/>
      <c r="I90" s="26"/>
    </row>
    <row r="91" spans="1:11" customFormat="1" ht="125.25" customHeight="1">
      <c r="A91" s="68" t="e">
        <f t="shared" si="21"/>
        <v>#REF!</v>
      </c>
      <c r="B91" s="140" t="s">
        <v>182</v>
      </c>
      <c r="C91" s="22">
        <v>903</v>
      </c>
      <c r="D91" s="22" t="s">
        <v>41</v>
      </c>
      <c r="E91" s="27" t="s">
        <v>176</v>
      </c>
      <c r="F91" s="22">
        <v>200</v>
      </c>
      <c r="G91" s="41">
        <v>312.60000000000002</v>
      </c>
      <c r="H91" s="23">
        <v>0</v>
      </c>
      <c r="I91" s="26">
        <v>0</v>
      </c>
      <c r="K91" s="141"/>
    </row>
    <row r="92" spans="1:11" customFormat="1" ht="50.25" customHeight="1">
      <c r="A92" s="68" t="e">
        <f t="shared" si="21"/>
        <v>#REF!</v>
      </c>
      <c r="B92" s="142" t="s">
        <v>156</v>
      </c>
      <c r="C92" s="22">
        <v>903</v>
      </c>
      <c r="D92" s="22" t="s">
        <v>41</v>
      </c>
      <c r="E92" s="27" t="s">
        <v>176</v>
      </c>
      <c r="F92" s="22">
        <v>240</v>
      </c>
      <c r="G92" s="41">
        <v>312.60000000000002</v>
      </c>
      <c r="H92" s="23">
        <v>0</v>
      </c>
      <c r="I92" s="26">
        <v>0</v>
      </c>
      <c r="K92" s="141"/>
    </row>
    <row r="93" spans="1:11" customFormat="1" ht="50.25" customHeight="1">
      <c r="A93" s="68" t="e">
        <f t="shared" si="21"/>
        <v>#REF!</v>
      </c>
      <c r="B93" s="143" t="s">
        <v>183</v>
      </c>
      <c r="C93" s="22">
        <v>903</v>
      </c>
      <c r="D93" s="22" t="s">
        <v>41</v>
      </c>
      <c r="E93" s="27">
        <v>2320074120</v>
      </c>
      <c r="F93" s="22">
        <v>200</v>
      </c>
      <c r="G93" s="41">
        <v>6252</v>
      </c>
      <c r="H93" s="23">
        <v>0</v>
      </c>
      <c r="I93" s="26">
        <v>0</v>
      </c>
      <c r="K93" s="141"/>
    </row>
    <row r="94" spans="1:11" customFormat="1" ht="50.25" customHeight="1">
      <c r="A94" s="68" t="e">
        <f t="shared" si="21"/>
        <v>#REF!</v>
      </c>
      <c r="B94" s="143" t="s">
        <v>183</v>
      </c>
      <c r="C94" s="22">
        <v>903</v>
      </c>
      <c r="D94" s="22" t="s">
        <v>41</v>
      </c>
      <c r="E94" s="27">
        <v>2320074120</v>
      </c>
      <c r="F94" s="22">
        <v>240</v>
      </c>
      <c r="G94" s="41">
        <v>6252</v>
      </c>
      <c r="H94" s="23">
        <v>0</v>
      </c>
      <c r="I94" s="26">
        <v>0</v>
      </c>
      <c r="K94" s="141"/>
    </row>
    <row r="95" spans="1:11" customFormat="1" ht="15.75">
      <c r="A95" s="68" t="e">
        <f t="shared" si="21"/>
        <v>#REF!</v>
      </c>
      <c r="B95" s="92" t="s">
        <v>16</v>
      </c>
      <c r="C95" s="98">
        <v>903</v>
      </c>
      <c r="D95" s="98" t="s">
        <v>42</v>
      </c>
      <c r="E95" s="98" t="s">
        <v>56</v>
      </c>
      <c r="F95" s="98" t="s">
        <v>56</v>
      </c>
      <c r="G95" s="174">
        <f>G96</f>
        <v>191477.34</v>
      </c>
      <c r="H95" s="121">
        <f t="shared" ref="H95:I95" si="25">H96</f>
        <v>100000</v>
      </c>
      <c r="I95" s="121">
        <f t="shared" si="25"/>
        <v>100000</v>
      </c>
    </row>
    <row r="96" spans="1:11" ht="31.5">
      <c r="A96" s="68" t="e">
        <f t="shared" si="21"/>
        <v>#REF!</v>
      </c>
      <c r="B96" s="77" t="s">
        <v>17</v>
      </c>
      <c r="C96" s="98">
        <v>903</v>
      </c>
      <c r="D96" s="98" t="s">
        <v>43</v>
      </c>
      <c r="E96" s="98" t="s">
        <v>56</v>
      </c>
      <c r="F96" s="122" t="s">
        <v>56</v>
      </c>
      <c r="G96" s="175">
        <f>G97+G99+G101</f>
        <v>191477.34</v>
      </c>
      <c r="H96" s="175">
        <f t="shared" ref="H96:I96" si="26">H97+H99+H101</f>
        <v>100000</v>
      </c>
      <c r="I96" s="175">
        <f t="shared" si="26"/>
        <v>100000</v>
      </c>
    </row>
    <row r="97" spans="1:9" ht="64.5" customHeight="1">
      <c r="A97" s="68" t="e">
        <f>#REF!+1</f>
        <v>#REF!</v>
      </c>
      <c r="B97" s="136" t="s">
        <v>178</v>
      </c>
      <c r="C97" s="84" t="s">
        <v>72</v>
      </c>
      <c r="D97" s="84" t="s">
        <v>43</v>
      </c>
      <c r="E97" s="84" t="s">
        <v>181</v>
      </c>
      <c r="F97" s="84">
        <v>200</v>
      </c>
      <c r="G97" s="137">
        <f>G98</f>
        <v>70000</v>
      </c>
      <c r="H97" s="138">
        <v>0</v>
      </c>
      <c r="I97" s="138">
        <v>0</v>
      </c>
    </row>
    <row r="98" spans="1:9" customFormat="1" ht="47.25">
      <c r="A98" s="68" t="e">
        <f t="shared" si="21"/>
        <v>#REF!</v>
      </c>
      <c r="B98" s="90" t="s">
        <v>156</v>
      </c>
      <c r="C98" s="84" t="s">
        <v>72</v>
      </c>
      <c r="D98" s="84" t="s">
        <v>43</v>
      </c>
      <c r="E98" s="84" t="s">
        <v>181</v>
      </c>
      <c r="F98" s="22">
        <v>240</v>
      </c>
      <c r="G98" s="137">
        <v>70000</v>
      </c>
      <c r="H98" s="138">
        <v>0</v>
      </c>
      <c r="I98" s="138">
        <v>0</v>
      </c>
    </row>
    <row r="99" spans="1:9" ht="141.75">
      <c r="A99" s="68" t="e">
        <f t="shared" si="21"/>
        <v>#REF!</v>
      </c>
      <c r="B99" s="90" t="s">
        <v>179</v>
      </c>
      <c r="C99" s="84" t="s">
        <v>72</v>
      </c>
      <c r="D99" s="84" t="s">
        <v>43</v>
      </c>
      <c r="E99" s="84" t="s">
        <v>177</v>
      </c>
      <c r="F99" s="84">
        <v>200</v>
      </c>
      <c r="G99" s="89">
        <f>G100</f>
        <v>700</v>
      </c>
      <c r="H99" s="138">
        <v>0</v>
      </c>
      <c r="I99" s="138">
        <v>0</v>
      </c>
    </row>
    <row r="100" spans="1:9" ht="32.25" customHeight="1">
      <c r="A100" s="68" t="e">
        <f t="shared" si="21"/>
        <v>#REF!</v>
      </c>
      <c r="B100" s="86" t="s">
        <v>156</v>
      </c>
      <c r="C100" s="83" t="s">
        <v>72</v>
      </c>
      <c r="D100" s="83" t="s">
        <v>43</v>
      </c>
      <c r="E100" s="84" t="s">
        <v>177</v>
      </c>
      <c r="F100" s="139" t="s">
        <v>99</v>
      </c>
      <c r="G100" s="148">
        <v>700</v>
      </c>
      <c r="H100" s="138">
        <v>0</v>
      </c>
      <c r="I100" s="138">
        <v>0</v>
      </c>
    </row>
    <row r="101" spans="1:9" customFormat="1" ht="78.75">
      <c r="A101" s="68" t="e">
        <f t="shared" si="21"/>
        <v>#REF!</v>
      </c>
      <c r="B101" s="62" t="s">
        <v>105</v>
      </c>
      <c r="C101" s="22">
        <v>903</v>
      </c>
      <c r="D101" s="22" t="s">
        <v>43</v>
      </c>
      <c r="E101" s="22">
        <v>2330080020</v>
      </c>
      <c r="F101" s="22">
        <v>200</v>
      </c>
      <c r="G101" s="41">
        <f>G102</f>
        <v>120777.34</v>
      </c>
      <c r="H101" s="41">
        <f t="shared" ref="H101:I101" si="27">H102</f>
        <v>100000</v>
      </c>
      <c r="I101" s="41">
        <f t="shared" si="27"/>
        <v>100000</v>
      </c>
    </row>
    <row r="102" spans="1:9" ht="47.25">
      <c r="A102" s="68" t="e">
        <f>#REF!+1</f>
        <v>#REF!</v>
      </c>
      <c r="B102" s="61" t="s">
        <v>82</v>
      </c>
      <c r="C102" s="22">
        <v>903</v>
      </c>
      <c r="D102" s="22" t="s">
        <v>43</v>
      </c>
      <c r="E102" s="22">
        <v>2330080020</v>
      </c>
      <c r="F102" s="22">
        <v>240</v>
      </c>
      <c r="G102" s="41">
        <v>120777.34</v>
      </c>
      <c r="H102" s="23">
        <v>100000</v>
      </c>
      <c r="I102" s="23">
        <v>100000</v>
      </c>
    </row>
    <row r="103" spans="1:9" ht="31.5">
      <c r="A103" s="68" t="e">
        <f t="shared" si="21"/>
        <v>#REF!</v>
      </c>
      <c r="B103" s="77" t="s">
        <v>18</v>
      </c>
      <c r="C103" s="98">
        <v>903</v>
      </c>
      <c r="D103" s="98" t="s">
        <v>44</v>
      </c>
      <c r="E103" s="98"/>
      <c r="F103" s="98"/>
      <c r="G103" s="112">
        <f>G104+G108+G111</f>
        <v>1467443.65</v>
      </c>
      <c r="H103" s="78">
        <f>H104+H108+H111</f>
        <v>16700</v>
      </c>
      <c r="I103" s="78">
        <f>I104+I108+I111</f>
        <v>16700</v>
      </c>
    </row>
    <row r="104" spans="1:9" ht="15.75">
      <c r="A104" s="68" t="e">
        <f t="shared" si="21"/>
        <v>#REF!</v>
      </c>
      <c r="B104" s="91" t="s">
        <v>19</v>
      </c>
      <c r="C104" s="98">
        <v>903</v>
      </c>
      <c r="D104" s="98" t="s">
        <v>45</v>
      </c>
      <c r="E104" s="98"/>
      <c r="F104" s="98" t="s">
        <v>56</v>
      </c>
      <c r="G104" s="112">
        <f>G105</f>
        <v>560167.07999999996</v>
      </c>
      <c r="H104" s="112">
        <f t="shared" ref="H104:I104" si="28">H105</f>
        <v>0</v>
      </c>
      <c r="I104" s="112">
        <f t="shared" si="28"/>
        <v>0</v>
      </c>
    </row>
    <row r="105" spans="1:9" ht="47.25">
      <c r="A105" s="68" t="e">
        <f>#REF!+1</f>
        <v>#REF!</v>
      </c>
      <c r="B105" s="62" t="s">
        <v>106</v>
      </c>
      <c r="C105" s="22">
        <v>903</v>
      </c>
      <c r="D105" s="22" t="s">
        <v>45</v>
      </c>
      <c r="E105" s="22">
        <v>2310000000</v>
      </c>
      <c r="F105" s="22"/>
      <c r="G105" s="41">
        <f t="shared" ref="G105" si="29">G106</f>
        <v>560167.07999999996</v>
      </c>
      <c r="H105" s="23">
        <f t="shared" ref="H105:I106" si="30">H106</f>
        <v>0</v>
      </c>
      <c r="I105" s="23">
        <f t="shared" si="30"/>
        <v>0</v>
      </c>
    </row>
    <row r="106" spans="1:9" ht="78.75">
      <c r="A106" s="68" t="e">
        <f t="shared" si="21"/>
        <v>#REF!</v>
      </c>
      <c r="B106" s="62" t="s">
        <v>107</v>
      </c>
      <c r="C106" s="22">
        <v>903</v>
      </c>
      <c r="D106" s="22" t="s">
        <v>45</v>
      </c>
      <c r="E106" s="22">
        <v>2318000000</v>
      </c>
      <c r="F106" s="22">
        <v>200</v>
      </c>
      <c r="G106" s="41">
        <f>G107</f>
        <v>560167.07999999996</v>
      </c>
      <c r="H106" s="41">
        <f t="shared" si="30"/>
        <v>0</v>
      </c>
      <c r="I106" s="41">
        <f t="shared" si="30"/>
        <v>0</v>
      </c>
    </row>
    <row r="107" spans="1:9" ht="47.25">
      <c r="A107" s="68" t="e">
        <f>#REF!+1</f>
        <v>#REF!</v>
      </c>
      <c r="B107" s="61" t="s">
        <v>82</v>
      </c>
      <c r="C107" s="22">
        <v>903</v>
      </c>
      <c r="D107" s="22" t="s">
        <v>45</v>
      </c>
      <c r="E107" s="22">
        <v>2310080000</v>
      </c>
      <c r="F107" s="22">
        <v>240</v>
      </c>
      <c r="G107" s="41">
        <v>560167.07999999996</v>
      </c>
      <c r="H107" s="23"/>
      <c r="I107" s="23"/>
    </row>
    <row r="108" spans="1:9" ht="15.75">
      <c r="A108" s="68" t="e">
        <f t="shared" si="21"/>
        <v>#REF!</v>
      </c>
      <c r="B108" s="77" t="s">
        <v>20</v>
      </c>
      <c r="C108" s="98">
        <v>903</v>
      </c>
      <c r="D108" s="98" t="s">
        <v>46</v>
      </c>
      <c r="E108" s="98"/>
      <c r="F108" s="98"/>
      <c r="G108" s="112">
        <f>G109</f>
        <v>16700</v>
      </c>
      <c r="H108" s="78">
        <f t="shared" ref="H108:I109" si="31">H109</f>
        <v>16700</v>
      </c>
      <c r="I108" s="78">
        <f t="shared" si="31"/>
        <v>16700</v>
      </c>
    </row>
    <row r="109" spans="1:9" ht="78.75">
      <c r="A109" s="68" t="e">
        <f t="shared" si="21"/>
        <v>#REF!</v>
      </c>
      <c r="B109" s="62" t="s">
        <v>108</v>
      </c>
      <c r="C109" s="22">
        <v>903</v>
      </c>
      <c r="D109" s="22" t="s">
        <v>46</v>
      </c>
      <c r="E109" s="27" t="s">
        <v>145</v>
      </c>
      <c r="F109" s="22">
        <v>200</v>
      </c>
      <c r="G109" s="41">
        <f>G110</f>
        <v>16700</v>
      </c>
      <c r="H109" s="41">
        <f t="shared" si="31"/>
        <v>16700</v>
      </c>
      <c r="I109" s="41">
        <f t="shared" si="31"/>
        <v>16700</v>
      </c>
    </row>
    <row r="110" spans="1:9" ht="47.25">
      <c r="A110" s="68" t="e">
        <f>#REF!+1</f>
        <v>#REF!</v>
      </c>
      <c r="B110" s="86" t="s">
        <v>156</v>
      </c>
      <c r="C110" s="22">
        <v>903</v>
      </c>
      <c r="D110" s="22" t="s">
        <v>46</v>
      </c>
      <c r="E110" s="27" t="s">
        <v>145</v>
      </c>
      <c r="F110" s="22">
        <v>240</v>
      </c>
      <c r="G110" s="41">
        <v>16700</v>
      </c>
      <c r="H110" s="23">
        <v>16700</v>
      </c>
      <c r="I110" s="26">
        <v>16700</v>
      </c>
    </row>
    <row r="111" spans="1:9" ht="18.75">
      <c r="A111" s="68" t="e">
        <f t="shared" si="21"/>
        <v>#REF!</v>
      </c>
      <c r="B111" s="96" t="s">
        <v>21</v>
      </c>
      <c r="C111" s="98">
        <v>903</v>
      </c>
      <c r="D111" s="98" t="s">
        <v>47</v>
      </c>
      <c r="E111" s="98"/>
      <c r="F111" s="98"/>
      <c r="G111" s="112">
        <f>G112</f>
        <v>890576.57000000007</v>
      </c>
      <c r="H111" s="78">
        <f t="shared" ref="H111:I112" si="32">H112</f>
        <v>0</v>
      </c>
      <c r="I111" s="78">
        <f t="shared" si="32"/>
        <v>0</v>
      </c>
    </row>
    <row r="112" spans="1:9" ht="31.5">
      <c r="A112" s="68" t="e">
        <f t="shared" si="21"/>
        <v>#REF!</v>
      </c>
      <c r="B112" s="76" t="s">
        <v>100</v>
      </c>
      <c r="C112" s="22">
        <v>903</v>
      </c>
      <c r="D112" s="22" t="s">
        <v>47</v>
      </c>
      <c r="E112" s="22">
        <v>2300000000</v>
      </c>
      <c r="F112" s="22"/>
      <c r="G112" s="41">
        <f>G113</f>
        <v>890576.57000000007</v>
      </c>
      <c r="H112" s="23">
        <f t="shared" si="32"/>
        <v>0</v>
      </c>
      <c r="I112" s="23">
        <f t="shared" si="32"/>
        <v>0</v>
      </c>
    </row>
    <row r="113" spans="1:9" ht="47.25">
      <c r="A113" s="68" t="e">
        <f t="shared" si="21"/>
        <v>#REF!</v>
      </c>
      <c r="B113" s="62" t="s">
        <v>104</v>
      </c>
      <c r="C113" s="22">
        <v>903</v>
      </c>
      <c r="D113" s="22" t="s">
        <v>47</v>
      </c>
      <c r="E113" s="22">
        <v>2330000000</v>
      </c>
      <c r="F113" s="22"/>
      <c r="G113" s="41">
        <f>G114+G118+G120+G122+G124+G116</f>
        <v>890576.57000000007</v>
      </c>
      <c r="H113" s="129">
        <f>H114+H118+H120+H122+H124</f>
        <v>0</v>
      </c>
      <c r="I113" s="129">
        <f>I114+I118+I120+I122+I124</f>
        <v>0</v>
      </c>
    </row>
    <row r="114" spans="1:9" ht="78.75">
      <c r="A114" s="68" t="e">
        <f t="shared" si="21"/>
        <v>#REF!</v>
      </c>
      <c r="B114" s="62" t="s">
        <v>110</v>
      </c>
      <c r="C114" s="22">
        <v>903</v>
      </c>
      <c r="D114" s="22" t="s">
        <v>47</v>
      </c>
      <c r="E114" s="22">
        <v>2330080010</v>
      </c>
      <c r="F114" s="22">
        <v>200</v>
      </c>
      <c r="G114" s="41">
        <f>G115</f>
        <v>0</v>
      </c>
      <c r="H114" s="41">
        <f t="shared" ref="H114:I114" si="33">H115</f>
        <v>0</v>
      </c>
      <c r="I114" s="41">
        <f t="shared" si="33"/>
        <v>0</v>
      </c>
    </row>
    <row r="115" spans="1:9" ht="47.25">
      <c r="A115" s="68" t="e">
        <f>#REF!+1</f>
        <v>#REF!</v>
      </c>
      <c r="B115" s="61" t="s">
        <v>82</v>
      </c>
      <c r="C115" s="22">
        <v>903</v>
      </c>
      <c r="D115" s="22" t="s">
        <v>47</v>
      </c>
      <c r="E115" s="22">
        <v>2330080010</v>
      </c>
      <c r="F115" s="22">
        <v>240</v>
      </c>
      <c r="G115" s="41"/>
      <c r="H115" s="42"/>
      <c r="I115" s="154"/>
    </row>
    <row r="116" spans="1:9" customFormat="1" ht="78.75">
      <c r="A116" s="68" t="e">
        <f t="shared" si="21"/>
        <v>#REF!</v>
      </c>
      <c r="B116" s="152" t="s">
        <v>189</v>
      </c>
      <c r="C116" s="153" t="s">
        <v>72</v>
      </c>
      <c r="D116" s="153" t="s">
        <v>47</v>
      </c>
      <c r="E116" s="153" t="s">
        <v>190</v>
      </c>
      <c r="F116" s="153" t="s">
        <v>98</v>
      </c>
      <c r="G116" s="171">
        <v>238000</v>
      </c>
      <c r="H116" s="107"/>
      <c r="I116" s="107"/>
    </row>
    <row r="117" spans="1:9" customFormat="1" ht="47.25">
      <c r="A117" s="68" t="e">
        <f>#REF!+1</f>
        <v>#REF!</v>
      </c>
      <c r="B117" s="150" t="s">
        <v>156</v>
      </c>
      <c r="C117" s="151" t="s">
        <v>72</v>
      </c>
      <c r="D117" s="151" t="s">
        <v>47</v>
      </c>
      <c r="E117" s="151" t="s">
        <v>190</v>
      </c>
      <c r="F117" s="151" t="s">
        <v>99</v>
      </c>
      <c r="G117" s="177">
        <v>238000</v>
      </c>
      <c r="H117" s="107"/>
      <c r="I117" s="107"/>
    </row>
    <row r="118" spans="1:9" ht="78.75">
      <c r="A118" s="68" t="e">
        <f t="shared" si="21"/>
        <v>#REF!</v>
      </c>
      <c r="B118" s="62" t="s">
        <v>111</v>
      </c>
      <c r="C118" s="22">
        <v>903</v>
      </c>
      <c r="D118" s="22" t="s">
        <v>47</v>
      </c>
      <c r="E118" s="27" t="s">
        <v>155</v>
      </c>
      <c r="F118" s="22">
        <v>200</v>
      </c>
      <c r="G118" s="41">
        <f>G119</f>
        <v>306915</v>
      </c>
      <c r="H118" s="41">
        <f t="shared" ref="H118:I118" si="34">H119</f>
        <v>0</v>
      </c>
      <c r="I118" s="41">
        <f t="shared" si="34"/>
        <v>0</v>
      </c>
    </row>
    <row r="119" spans="1:9" ht="47.25">
      <c r="A119" s="68" t="e">
        <f>#REF!+1</f>
        <v>#REF!</v>
      </c>
      <c r="B119" s="61" t="s">
        <v>82</v>
      </c>
      <c r="C119" s="22">
        <v>903</v>
      </c>
      <c r="D119" s="22" t="s">
        <v>47</v>
      </c>
      <c r="E119" s="27" t="s">
        <v>155</v>
      </c>
      <c r="F119" s="22">
        <v>240</v>
      </c>
      <c r="G119" s="41">
        <v>306915</v>
      </c>
      <c r="H119" s="23"/>
      <c r="I119" s="26"/>
    </row>
    <row r="120" spans="1:9" ht="94.5">
      <c r="A120" s="68" t="e">
        <f t="shared" si="21"/>
        <v>#REF!</v>
      </c>
      <c r="B120" s="62" t="s">
        <v>112</v>
      </c>
      <c r="C120" s="22">
        <v>903</v>
      </c>
      <c r="D120" s="22" t="s">
        <v>47</v>
      </c>
      <c r="E120" s="22">
        <v>2330080050</v>
      </c>
      <c r="F120" s="22">
        <v>200</v>
      </c>
      <c r="G120" s="41">
        <f>G121</f>
        <v>190221.89</v>
      </c>
      <c r="H120" s="41">
        <f t="shared" ref="H120:I120" si="35">H121</f>
        <v>0</v>
      </c>
      <c r="I120" s="41">
        <f t="shared" si="35"/>
        <v>0</v>
      </c>
    </row>
    <row r="121" spans="1:9" ht="47.25">
      <c r="A121" s="68" t="e">
        <f>#REF!+1</f>
        <v>#REF!</v>
      </c>
      <c r="B121" s="61" t="s">
        <v>82</v>
      </c>
      <c r="C121" s="22">
        <v>903</v>
      </c>
      <c r="D121" s="22" t="s">
        <v>47</v>
      </c>
      <c r="E121" s="22">
        <v>2330080050</v>
      </c>
      <c r="F121" s="22">
        <v>240</v>
      </c>
      <c r="G121" s="178">
        <v>190221.89</v>
      </c>
      <c r="H121" s="23"/>
      <c r="I121" s="23"/>
    </row>
    <row r="122" spans="1:9" ht="94.5">
      <c r="A122" s="68" t="e">
        <f t="shared" si="21"/>
        <v>#REF!</v>
      </c>
      <c r="B122" s="62" t="s">
        <v>113</v>
      </c>
      <c r="C122" s="22">
        <v>903</v>
      </c>
      <c r="D122" s="22" t="s">
        <v>47</v>
      </c>
      <c r="E122" s="22">
        <v>2330080060</v>
      </c>
      <c r="F122" s="22">
        <v>200</v>
      </c>
      <c r="G122" s="41">
        <f>G123</f>
        <v>91887.49</v>
      </c>
      <c r="H122" s="41">
        <f t="shared" ref="H122:I122" si="36">H123</f>
        <v>0</v>
      </c>
      <c r="I122" s="41">
        <f t="shared" si="36"/>
        <v>0</v>
      </c>
    </row>
    <row r="123" spans="1:9" ht="47.25">
      <c r="A123" s="68" t="e">
        <f>#REF!+1</f>
        <v>#REF!</v>
      </c>
      <c r="B123" s="61" t="s">
        <v>82</v>
      </c>
      <c r="C123" s="22">
        <v>903</v>
      </c>
      <c r="D123" s="22" t="s">
        <v>47</v>
      </c>
      <c r="E123" s="22">
        <v>2330080060</v>
      </c>
      <c r="F123" s="22">
        <v>240</v>
      </c>
      <c r="G123" s="41">
        <v>91887.49</v>
      </c>
      <c r="H123" s="23"/>
      <c r="I123" s="26"/>
    </row>
    <row r="124" spans="1:9" ht="110.25">
      <c r="A124" s="68" t="e">
        <f t="shared" si="21"/>
        <v>#REF!</v>
      </c>
      <c r="B124" s="62" t="s">
        <v>114</v>
      </c>
      <c r="C124" s="22">
        <v>903</v>
      </c>
      <c r="D124" s="22" t="s">
        <v>47</v>
      </c>
      <c r="E124" s="22">
        <v>2330080070</v>
      </c>
      <c r="F124" s="22">
        <v>200</v>
      </c>
      <c r="G124" s="41">
        <f>G125</f>
        <v>63552.19</v>
      </c>
      <c r="H124" s="41">
        <f t="shared" ref="H124:I124" si="37">H125</f>
        <v>0</v>
      </c>
      <c r="I124" s="41">
        <f t="shared" si="37"/>
        <v>0</v>
      </c>
    </row>
    <row r="125" spans="1:9" ht="47.25">
      <c r="A125" s="68" t="e">
        <f>#REF!+1</f>
        <v>#REF!</v>
      </c>
      <c r="B125" s="61" t="s">
        <v>82</v>
      </c>
      <c r="C125" s="22">
        <v>903</v>
      </c>
      <c r="D125" s="22" t="s">
        <v>47</v>
      </c>
      <c r="E125" s="22">
        <v>2330080070</v>
      </c>
      <c r="F125" s="22">
        <v>240</v>
      </c>
      <c r="G125" s="41">
        <v>63552.19</v>
      </c>
      <c r="H125" s="23"/>
      <c r="I125" s="23"/>
    </row>
    <row r="126" spans="1:9" ht="15.75">
      <c r="A126" s="68" t="e">
        <f t="shared" si="21"/>
        <v>#REF!</v>
      </c>
      <c r="B126" s="61" t="s">
        <v>22</v>
      </c>
      <c r="C126" s="22">
        <v>903</v>
      </c>
      <c r="D126" s="22" t="s">
        <v>48</v>
      </c>
      <c r="E126" s="22" t="s">
        <v>56</v>
      </c>
      <c r="F126" s="22" t="s">
        <v>56</v>
      </c>
      <c r="G126" s="41">
        <f t="shared" ref="G126:I130" si="38">G127</f>
        <v>0</v>
      </c>
      <c r="H126" s="23">
        <f t="shared" si="38"/>
        <v>84280</v>
      </c>
      <c r="I126" s="23">
        <f t="shared" si="38"/>
        <v>84280</v>
      </c>
    </row>
    <row r="127" spans="1:9" ht="31.5">
      <c r="A127" s="68" t="e">
        <f t="shared" si="21"/>
        <v>#REF!</v>
      </c>
      <c r="B127" s="66" t="s">
        <v>23</v>
      </c>
      <c r="C127" s="22">
        <v>903</v>
      </c>
      <c r="D127" s="22" t="s">
        <v>49</v>
      </c>
      <c r="E127" s="22" t="s">
        <v>56</v>
      </c>
      <c r="F127" s="22" t="s">
        <v>56</v>
      </c>
      <c r="G127" s="41">
        <f t="shared" si="38"/>
        <v>0</v>
      </c>
      <c r="H127" s="23">
        <f t="shared" si="38"/>
        <v>84280</v>
      </c>
      <c r="I127" s="23">
        <f t="shared" si="38"/>
        <v>84280</v>
      </c>
    </row>
    <row r="128" spans="1:9" ht="31.5">
      <c r="A128" s="68" t="e">
        <f t="shared" si="21"/>
        <v>#REF!</v>
      </c>
      <c r="B128" s="62" t="s">
        <v>84</v>
      </c>
      <c r="C128" s="22">
        <v>903</v>
      </c>
      <c r="D128" s="22" t="s">
        <v>49</v>
      </c>
      <c r="E128" s="22">
        <v>9000000000</v>
      </c>
      <c r="F128" s="22" t="s">
        <v>56</v>
      </c>
      <c r="G128" s="41">
        <f>G129</f>
        <v>0</v>
      </c>
      <c r="H128" s="23">
        <f t="shared" si="38"/>
        <v>84280</v>
      </c>
      <c r="I128" s="23">
        <f t="shared" si="38"/>
        <v>84280</v>
      </c>
    </row>
    <row r="129" spans="1:9" ht="78.75">
      <c r="A129" s="68" t="e">
        <f t="shared" si="21"/>
        <v>#REF!</v>
      </c>
      <c r="B129" s="62" t="s">
        <v>116</v>
      </c>
      <c r="C129" s="22">
        <v>903</v>
      </c>
      <c r="D129" s="22" t="s">
        <v>49</v>
      </c>
      <c r="E129" s="27" t="s">
        <v>146</v>
      </c>
      <c r="F129" s="22" t="s">
        <v>56</v>
      </c>
      <c r="G129" s="41">
        <f t="shared" si="38"/>
        <v>0</v>
      </c>
      <c r="H129" s="23">
        <f t="shared" si="38"/>
        <v>84280</v>
      </c>
      <c r="I129" s="23">
        <f t="shared" si="38"/>
        <v>84280</v>
      </c>
    </row>
    <row r="130" spans="1:9" ht="94.5">
      <c r="A130" s="68" t="e">
        <f t="shared" si="21"/>
        <v>#REF!</v>
      </c>
      <c r="B130" s="61" t="s">
        <v>115</v>
      </c>
      <c r="C130" s="22">
        <v>903</v>
      </c>
      <c r="D130" s="22" t="s">
        <v>49</v>
      </c>
      <c r="E130" s="27" t="s">
        <v>146</v>
      </c>
      <c r="F130" s="22" t="s">
        <v>75</v>
      </c>
      <c r="G130" s="41">
        <f t="shared" si="38"/>
        <v>0</v>
      </c>
      <c r="H130" s="23">
        <f t="shared" si="38"/>
        <v>84280</v>
      </c>
      <c r="I130" s="23">
        <f t="shared" si="38"/>
        <v>84280</v>
      </c>
    </row>
    <row r="131" spans="1:9" ht="47.25">
      <c r="A131" s="68" t="e">
        <f t="shared" si="21"/>
        <v>#REF!</v>
      </c>
      <c r="B131" s="64" t="s">
        <v>117</v>
      </c>
      <c r="C131" s="22">
        <v>903</v>
      </c>
      <c r="D131" s="22" t="s">
        <v>49</v>
      </c>
      <c r="E131" s="27" t="s">
        <v>146</v>
      </c>
      <c r="F131" s="22">
        <v>110</v>
      </c>
      <c r="G131" s="41"/>
      <c r="H131" s="23">
        <v>84280</v>
      </c>
      <c r="I131" s="26">
        <v>84280</v>
      </c>
    </row>
    <row r="132" spans="1:9" ht="15.75">
      <c r="A132" s="68" t="e">
        <f t="shared" si="21"/>
        <v>#REF!</v>
      </c>
      <c r="B132" s="92" t="s">
        <v>24</v>
      </c>
      <c r="C132" s="98">
        <v>903</v>
      </c>
      <c r="D132" s="98" t="s">
        <v>50</v>
      </c>
      <c r="E132" s="98" t="s">
        <v>56</v>
      </c>
      <c r="F132" s="98" t="s">
        <v>56</v>
      </c>
      <c r="G132" s="112">
        <f>G133</f>
        <v>135000</v>
      </c>
      <c r="H132" s="78">
        <f t="shared" ref="H132:I137" si="39">H133</f>
        <v>0</v>
      </c>
      <c r="I132" s="78">
        <f t="shared" si="39"/>
        <v>0</v>
      </c>
    </row>
    <row r="133" spans="1:9" ht="15.75">
      <c r="A133" s="68" t="e">
        <f t="shared" ref="A133:A157" si="40">A132+1</f>
        <v>#REF!</v>
      </c>
      <c r="B133" s="77" t="s">
        <v>25</v>
      </c>
      <c r="C133" s="22">
        <v>903</v>
      </c>
      <c r="D133" s="22" t="s">
        <v>51</v>
      </c>
      <c r="E133" s="22" t="s">
        <v>56</v>
      </c>
      <c r="F133" s="22" t="s">
        <v>56</v>
      </c>
      <c r="G133" s="41">
        <f t="shared" ref="G133:G137" si="41">G134</f>
        <v>135000</v>
      </c>
      <c r="H133" s="23">
        <f t="shared" si="39"/>
        <v>0</v>
      </c>
      <c r="I133" s="23">
        <f t="shared" si="39"/>
        <v>0</v>
      </c>
    </row>
    <row r="134" spans="1:9" ht="31.5">
      <c r="A134" s="68" t="e">
        <f t="shared" si="40"/>
        <v>#REF!</v>
      </c>
      <c r="B134" s="76" t="s">
        <v>100</v>
      </c>
      <c r="C134" s="22">
        <v>903</v>
      </c>
      <c r="D134" s="22" t="s">
        <v>51</v>
      </c>
      <c r="E134" s="22">
        <v>2300000000</v>
      </c>
      <c r="F134" s="22" t="s">
        <v>56</v>
      </c>
      <c r="G134" s="41">
        <f t="shared" si="41"/>
        <v>135000</v>
      </c>
      <c r="H134" s="23">
        <f t="shared" si="39"/>
        <v>0</v>
      </c>
      <c r="I134" s="23">
        <f t="shared" si="39"/>
        <v>0</v>
      </c>
    </row>
    <row r="135" spans="1:9" ht="31.5">
      <c r="A135" s="68" t="e">
        <f t="shared" si="40"/>
        <v>#REF!</v>
      </c>
      <c r="B135" s="62" t="s">
        <v>118</v>
      </c>
      <c r="C135" s="22">
        <v>903</v>
      </c>
      <c r="D135" s="22" t="s">
        <v>51</v>
      </c>
      <c r="E135" s="22">
        <v>2340000000</v>
      </c>
      <c r="F135" s="22" t="s">
        <v>56</v>
      </c>
      <c r="G135" s="41">
        <f t="shared" si="41"/>
        <v>135000</v>
      </c>
      <c r="H135" s="23">
        <f t="shared" si="39"/>
        <v>0</v>
      </c>
      <c r="I135" s="23">
        <f t="shared" si="39"/>
        <v>0</v>
      </c>
    </row>
    <row r="136" spans="1:9" ht="47.25" customHeight="1">
      <c r="A136" s="68" t="e">
        <f t="shared" si="40"/>
        <v>#REF!</v>
      </c>
      <c r="B136" s="62" t="s">
        <v>119</v>
      </c>
      <c r="C136" s="22">
        <v>903</v>
      </c>
      <c r="D136" s="22" t="s">
        <v>51</v>
      </c>
      <c r="E136" s="22">
        <v>2340080010</v>
      </c>
      <c r="F136" s="22" t="s">
        <v>56</v>
      </c>
      <c r="G136" s="41">
        <f t="shared" si="41"/>
        <v>135000</v>
      </c>
      <c r="H136" s="23">
        <f t="shared" si="39"/>
        <v>0</v>
      </c>
      <c r="I136" s="23">
        <f t="shared" si="39"/>
        <v>0</v>
      </c>
    </row>
    <row r="137" spans="1:9" ht="31.5">
      <c r="A137" s="68" t="e">
        <f t="shared" si="40"/>
        <v>#REF!</v>
      </c>
      <c r="B137" s="61" t="s">
        <v>81</v>
      </c>
      <c r="C137" s="22">
        <v>903</v>
      </c>
      <c r="D137" s="22" t="s">
        <v>51</v>
      </c>
      <c r="E137" s="22">
        <v>2340080010</v>
      </c>
      <c r="F137" s="22">
        <v>200</v>
      </c>
      <c r="G137" s="41">
        <f t="shared" si="41"/>
        <v>135000</v>
      </c>
      <c r="H137" s="23">
        <f t="shared" si="39"/>
        <v>0</v>
      </c>
      <c r="I137" s="23">
        <f t="shared" si="39"/>
        <v>0</v>
      </c>
    </row>
    <row r="138" spans="1:9" ht="47.25">
      <c r="A138" s="68" t="e">
        <f t="shared" si="40"/>
        <v>#REF!</v>
      </c>
      <c r="B138" s="61" t="s">
        <v>82</v>
      </c>
      <c r="C138" s="22">
        <v>903</v>
      </c>
      <c r="D138" s="22" t="s">
        <v>51</v>
      </c>
      <c r="E138" s="22">
        <v>2340080010</v>
      </c>
      <c r="F138" s="22">
        <v>240</v>
      </c>
      <c r="G138" s="41">
        <v>135000</v>
      </c>
      <c r="H138" s="23"/>
      <c r="I138" s="23"/>
    </row>
    <row r="139" spans="1:9" ht="15.75">
      <c r="A139" s="68" t="e">
        <f t="shared" si="40"/>
        <v>#REF!</v>
      </c>
      <c r="B139" s="92" t="s">
        <v>26</v>
      </c>
      <c r="C139" s="98">
        <v>903</v>
      </c>
      <c r="D139" s="98" t="s">
        <v>52</v>
      </c>
      <c r="E139" s="98" t="s">
        <v>56</v>
      </c>
      <c r="F139" s="98" t="s">
        <v>56</v>
      </c>
      <c r="G139" s="112">
        <f t="shared" ref="G139:I144" si="42">G140</f>
        <v>24000</v>
      </c>
      <c r="H139" s="78">
        <f t="shared" si="42"/>
        <v>12000</v>
      </c>
      <c r="I139" s="78">
        <f t="shared" si="42"/>
        <v>12000</v>
      </c>
    </row>
    <row r="140" spans="1:9" ht="15.75">
      <c r="A140" s="68" t="e">
        <f t="shared" si="40"/>
        <v>#REF!</v>
      </c>
      <c r="B140" s="77" t="s">
        <v>27</v>
      </c>
      <c r="C140" s="22">
        <v>903</v>
      </c>
      <c r="D140" s="22" t="s">
        <v>53</v>
      </c>
      <c r="E140" s="22" t="s">
        <v>56</v>
      </c>
      <c r="F140" s="22" t="s">
        <v>56</v>
      </c>
      <c r="G140" s="41">
        <f t="shared" si="42"/>
        <v>24000</v>
      </c>
      <c r="H140" s="23">
        <f t="shared" si="42"/>
        <v>12000</v>
      </c>
      <c r="I140" s="23">
        <f t="shared" si="42"/>
        <v>12000</v>
      </c>
    </row>
    <row r="141" spans="1:9" ht="31.5">
      <c r="A141" s="68" t="e">
        <f t="shared" si="40"/>
        <v>#REF!</v>
      </c>
      <c r="B141" s="62" t="s">
        <v>84</v>
      </c>
      <c r="C141" s="22">
        <v>903</v>
      </c>
      <c r="D141" s="22" t="s">
        <v>53</v>
      </c>
      <c r="E141" s="22">
        <v>9000000000</v>
      </c>
      <c r="F141" s="22" t="s">
        <v>56</v>
      </c>
      <c r="G141" s="41">
        <f t="shared" si="42"/>
        <v>24000</v>
      </c>
      <c r="H141" s="23">
        <f t="shared" si="42"/>
        <v>12000</v>
      </c>
      <c r="I141" s="23">
        <f t="shared" si="42"/>
        <v>12000</v>
      </c>
    </row>
    <row r="142" spans="1:9" ht="47.25">
      <c r="A142" s="68" t="e">
        <f t="shared" si="40"/>
        <v>#REF!</v>
      </c>
      <c r="B142" s="62" t="s">
        <v>85</v>
      </c>
      <c r="C142" s="22">
        <v>903</v>
      </c>
      <c r="D142" s="22" t="s">
        <v>53</v>
      </c>
      <c r="E142" s="22">
        <v>9090000000</v>
      </c>
      <c r="F142" s="22" t="s">
        <v>56</v>
      </c>
      <c r="G142" s="41">
        <f t="shared" si="42"/>
        <v>24000</v>
      </c>
      <c r="H142" s="23">
        <f t="shared" si="42"/>
        <v>12000</v>
      </c>
      <c r="I142" s="23">
        <f t="shared" si="42"/>
        <v>12000</v>
      </c>
    </row>
    <row r="143" spans="1:9" ht="47.25">
      <c r="A143" s="68" t="e">
        <f t="shared" si="40"/>
        <v>#REF!</v>
      </c>
      <c r="B143" s="62" t="s">
        <v>85</v>
      </c>
      <c r="C143" s="22">
        <v>903</v>
      </c>
      <c r="D143" s="22" t="s">
        <v>53</v>
      </c>
      <c r="E143" s="27">
        <v>9090080000</v>
      </c>
      <c r="F143" s="22" t="s">
        <v>56</v>
      </c>
      <c r="G143" s="41">
        <f t="shared" si="42"/>
        <v>24000</v>
      </c>
      <c r="H143" s="23">
        <f t="shared" si="42"/>
        <v>12000</v>
      </c>
      <c r="I143" s="23">
        <f t="shared" si="42"/>
        <v>12000</v>
      </c>
    </row>
    <row r="144" spans="1:9" ht="31.5">
      <c r="A144" s="68" t="e">
        <f t="shared" si="40"/>
        <v>#REF!</v>
      </c>
      <c r="B144" s="61" t="s">
        <v>120</v>
      </c>
      <c r="C144" s="22">
        <v>903</v>
      </c>
      <c r="D144" s="22" t="s">
        <v>53</v>
      </c>
      <c r="E144" s="27">
        <v>9090080000</v>
      </c>
      <c r="F144" s="22" t="s">
        <v>121</v>
      </c>
      <c r="G144" s="41">
        <f t="shared" si="42"/>
        <v>24000</v>
      </c>
      <c r="H144" s="23">
        <f t="shared" si="42"/>
        <v>12000</v>
      </c>
      <c r="I144" s="23">
        <f t="shared" si="42"/>
        <v>12000</v>
      </c>
    </row>
    <row r="145" spans="1:9" ht="31.5">
      <c r="A145" s="68" t="e">
        <f t="shared" si="40"/>
        <v>#REF!</v>
      </c>
      <c r="B145" s="64" t="s">
        <v>122</v>
      </c>
      <c r="C145" s="22">
        <v>903</v>
      </c>
      <c r="D145" s="22" t="s">
        <v>53</v>
      </c>
      <c r="E145" s="27">
        <v>9090080000</v>
      </c>
      <c r="F145" s="22">
        <v>310</v>
      </c>
      <c r="G145" s="41">
        <v>24000</v>
      </c>
      <c r="H145" s="23">
        <v>12000</v>
      </c>
      <c r="I145" s="26">
        <v>12000</v>
      </c>
    </row>
    <row r="146" spans="1:9" customFormat="1" ht="15.75">
      <c r="A146" s="68" t="e">
        <f t="shared" si="40"/>
        <v>#REF!</v>
      </c>
      <c r="B146" s="92" t="s">
        <v>28</v>
      </c>
      <c r="C146" s="98">
        <v>903</v>
      </c>
      <c r="D146" s="98" t="s">
        <v>54</v>
      </c>
      <c r="E146" s="98" t="s">
        <v>56</v>
      </c>
      <c r="F146" s="98" t="s">
        <v>56</v>
      </c>
      <c r="G146" s="112">
        <f>G147</f>
        <v>314822</v>
      </c>
      <c r="H146" s="78">
        <f t="shared" ref="H146:I146" si="43">H147</f>
        <v>0</v>
      </c>
      <c r="I146" s="78">
        <f t="shared" si="43"/>
        <v>0</v>
      </c>
    </row>
    <row r="147" spans="1:9" customFormat="1" ht="15.75">
      <c r="A147" s="68" t="e">
        <f t="shared" si="40"/>
        <v>#REF!</v>
      </c>
      <c r="B147" s="92" t="s">
        <v>29</v>
      </c>
      <c r="C147" s="22">
        <v>903</v>
      </c>
      <c r="D147" s="22" t="s">
        <v>55</v>
      </c>
      <c r="E147" s="22" t="s">
        <v>56</v>
      </c>
      <c r="F147" s="22" t="s">
        <v>56</v>
      </c>
      <c r="G147" s="41">
        <f>G148</f>
        <v>314822</v>
      </c>
      <c r="H147" s="23">
        <f t="shared" ref="H147:I149" si="44">H148</f>
        <v>0</v>
      </c>
      <c r="I147" s="23">
        <f t="shared" si="44"/>
        <v>0</v>
      </c>
    </row>
    <row r="148" spans="1:9" customFormat="1" ht="31.5">
      <c r="A148" s="68" t="e">
        <f t="shared" si="40"/>
        <v>#REF!</v>
      </c>
      <c r="B148" s="76" t="s">
        <v>100</v>
      </c>
      <c r="C148" s="22">
        <v>903</v>
      </c>
      <c r="D148" s="22" t="s">
        <v>55</v>
      </c>
      <c r="E148" s="22">
        <v>2300000000</v>
      </c>
      <c r="F148" s="22" t="s">
        <v>56</v>
      </c>
      <c r="G148" s="41">
        <f>G149</f>
        <v>314822</v>
      </c>
      <c r="H148" s="23">
        <f t="shared" si="44"/>
        <v>0</v>
      </c>
      <c r="I148" s="23">
        <f t="shared" si="44"/>
        <v>0</v>
      </c>
    </row>
    <row r="149" spans="1:9" customFormat="1" ht="31.5">
      <c r="A149" s="68" t="e">
        <f t="shared" si="40"/>
        <v>#REF!</v>
      </c>
      <c r="B149" s="62" t="s">
        <v>118</v>
      </c>
      <c r="C149" s="22">
        <v>903</v>
      </c>
      <c r="D149" s="22" t="s">
        <v>55</v>
      </c>
      <c r="E149" s="22">
        <v>2340000000</v>
      </c>
      <c r="F149" s="22" t="s">
        <v>56</v>
      </c>
      <c r="G149" s="41">
        <f>G150</f>
        <v>314822</v>
      </c>
      <c r="H149" s="23">
        <f t="shared" si="44"/>
        <v>0</v>
      </c>
      <c r="I149" s="23">
        <f t="shared" si="44"/>
        <v>0</v>
      </c>
    </row>
    <row r="150" spans="1:9" customFormat="1" ht="78.75">
      <c r="A150" s="68" t="e">
        <f t="shared" si="40"/>
        <v>#REF!</v>
      </c>
      <c r="B150" s="62" t="s">
        <v>123</v>
      </c>
      <c r="C150" s="22">
        <v>903</v>
      </c>
      <c r="D150" s="22" t="s">
        <v>55</v>
      </c>
      <c r="E150" s="22">
        <v>2340080020</v>
      </c>
      <c r="F150" s="22" t="s">
        <v>56</v>
      </c>
      <c r="G150" s="108">
        <f>G152+G155+G153+G154</f>
        <v>314822</v>
      </c>
      <c r="H150" s="42">
        <f t="shared" ref="H150:I150" si="45">H152+H155</f>
        <v>0</v>
      </c>
      <c r="I150" s="42">
        <f t="shared" si="45"/>
        <v>0</v>
      </c>
    </row>
    <row r="151" spans="1:9" customFormat="1" ht="31.5">
      <c r="A151" s="68" t="e">
        <f t="shared" si="40"/>
        <v>#REF!</v>
      </c>
      <c r="B151" s="87" t="s">
        <v>158</v>
      </c>
      <c r="C151" s="84" t="s">
        <v>72</v>
      </c>
      <c r="D151" s="84" t="s">
        <v>55</v>
      </c>
      <c r="E151" s="84" t="s">
        <v>157</v>
      </c>
      <c r="F151" s="84" t="s">
        <v>75</v>
      </c>
      <c r="G151" s="117">
        <f>G152+G155</f>
        <v>245868</v>
      </c>
      <c r="H151" s="116"/>
      <c r="I151" s="116"/>
    </row>
    <row r="152" spans="1:9" ht="31.5">
      <c r="A152" s="68" t="e">
        <f t="shared" si="40"/>
        <v>#REF!</v>
      </c>
      <c r="B152" s="86" t="s">
        <v>158</v>
      </c>
      <c r="C152" s="83" t="s">
        <v>72</v>
      </c>
      <c r="D152" s="83" t="s">
        <v>55</v>
      </c>
      <c r="E152" s="83" t="s">
        <v>157</v>
      </c>
      <c r="F152" s="83" t="s">
        <v>205</v>
      </c>
      <c r="G152" s="118">
        <v>217728</v>
      </c>
      <c r="H152" s="115"/>
      <c r="I152" s="115"/>
    </row>
    <row r="153" spans="1:9" ht="63">
      <c r="A153" s="68" t="e">
        <f t="shared" si="40"/>
        <v>#REF!</v>
      </c>
      <c r="B153" s="86" t="s">
        <v>159</v>
      </c>
      <c r="C153" s="84" t="s">
        <v>72</v>
      </c>
      <c r="D153" s="84" t="s">
        <v>55</v>
      </c>
      <c r="E153" s="84" t="s">
        <v>157</v>
      </c>
      <c r="F153" s="84" t="s">
        <v>205</v>
      </c>
      <c r="G153" s="118">
        <v>65754</v>
      </c>
      <c r="H153" s="115"/>
      <c r="I153" s="115"/>
    </row>
    <row r="154" spans="1:9" ht="31.5">
      <c r="A154" s="68" t="e">
        <f t="shared" si="40"/>
        <v>#REF!</v>
      </c>
      <c r="B154" s="61" t="s">
        <v>81</v>
      </c>
      <c r="C154" s="84" t="s">
        <v>72</v>
      </c>
      <c r="D154" s="84" t="s">
        <v>55</v>
      </c>
      <c r="E154" s="84" t="s">
        <v>157</v>
      </c>
      <c r="F154" s="84" t="s">
        <v>98</v>
      </c>
      <c r="G154" s="118">
        <v>3200</v>
      </c>
      <c r="H154" s="115"/>
      <c r="I154" s="115"/>
    </row>
    <row r="155" spans="1:9" ht="31.5">
      <c r="A155" s="68" t="e">
        <f t="shared" si="40"/>
        <v>#REF!</v>
      </c>
      <c r="B155" s="61" t="s">
        <v>81</v>
      </c>
      <c r="C155" s="84" t="s">
        <v>72</v>
      </c>
      <c r="D155" s="84" t="s">
        <v>55</v>
      </c>
      <c r="E155" s="84" t="s">
        <v>188</v>
      </c>
      <c r="F155" s="84" t="s">
        <v>99</v>
      </c>
      <c r="G155" s="118">
        <v>28140</v>
      </c>
      <c r="H155" s="115"/>
      <c r="I155" s="115"/>
    </row>
    <row r="156" spans="1:9" ht="15.75">
      <c r="A156" s="68" t="e">
        <f t="shared" si="40"/>
        <v>#REF!</v>
      </c>
      <c r="B156" s="64" t="s">
        <v>124</v>
      </c>
      <c r="C156" s="22"/>
      <c r="D156" s="22"/>
      <c r="E156" s="22"/>
      <c r="F156" s="22"/>
      <c r="G156" s="41">
        <v>0</v>
      </c>
      <c r="H156" s="12">
        <v>53778.25</v>
      </c>
      <c r="I156" s="12">
        <v>108404.5</v>
      </c>
    </row>
    <row r="157" spans="1:9" ht="15.75">
      <c r="A157" s="68" t="e">
        <f t="shared" si="40"/>
        <v>#REF!</v>
      </c>
      <c r="B157" s="67" t="s">
        <v>125</v>
      </c>
      <c r="C157" s="22" t="s">
        <v>56</v>
      </c>
      <c r="D157" s="22" t="s">
        <v>56</v>
      </c>
      <c r="E157" s="22" t="s">
        <v>56</v>
      </c>
      <c r="F157" s="22" t="s">
        <v>56</v>
      </c>
      <c r="G157" s="112">
        <f>G14</f>
        <v>7466335.9999999981</v>
      </c>
      <c r="H157" s="112">
        <f t="shared" ref="H157:I157" si="46">H14</f>
        <v>2236309.9500000002</v>
      </c>
      <c r="I157" s="112">
        <f t="shared" si="46"/>
        <v>2253270</v>
      </c>
    </row>
    <row r="159" spans="1:9">
      <c r="G159" s="190">
        <f>G157-'пр№7 прогр.'!F189</f>
        <v>0</v>
      </c>
    </row>
  </sheetData>
  <mergeCells count="8">
    <mergeCell ref="D1:I1"/>
    <mergeCell ref="D2:I2"/>
    <mergeCell ref="D3:I3"/>
    <mergeCell ref="E7:I7"/>
    <mergeCell ref="B10:H10"/>
    <mergeCell ref="B9:H9"/>
    <mergeCell ref="D5:I5"/>
    <mergeCell ref="E6:I6"/>
  </mergeCells>
  <pageMargins left="0.7" right="0.7" top="0.75" bottom="0.75" header="0.3" footer="0.3"/>
  <pageSetup paperSize="9" scale="5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9"/>
  <sheetViews>
    <sheetView tabSelected="1" zoomScaleNormal="100" workbookViewId="0">
      <selection activeCell="B5" sqref="B5"/>
    </sheetView>
  </sheetViews>
  <sheetFormatPr defaultRowHeight="12.75"/>
  <cols>
    <col min="1" max="1" width="6.85546875" style="15" customWidth="1"/>
    <col min="2" max="2" width="58.85546875" style="31" customWidth="1"/>
    <col min="3" max="3" width="17.28515625" style="32" customWidth="1"/>
    <col min="4" max="5" width="10.5703125" style="32" customWidth="1"/>
    <col min="6" max="6" width="18" style="32" customWidth="1"/>
    <col min="7" max="7" width="13.5703125" style="32" customWidth="1"/>
    <col min="8" max="8" width="14.28515625" style="15" customWidth="1"/>
    <col min="9" max="16384" width="9.140625" style="15"/>
  </cols>
  <sheetData>
    <row r="1" spans="1:13" s="133" customFormat="1" ht="15.75" customHeight="1">
      <c r="A1" s="131"/>
      <c r="B1" s="132"/>
      <c r="D1" s="194" t="s">
        <v>214</v>
      </c>
      <c r="E1" s="194"/>
      <c r="F1" s="194"/>
      <c r="G1" s="194"/>
      <c r="H1" s="194"/>
      <c r="I1" s="134"/>
      <c r="J1" s="134"/>
      <c r="K1" s="134"/>
      <c r="L1" s="134"/>
      <c r="M1" s="134"/>
    </row>
    <row r="2" spans="1:13" s="133" customFormat="1" ht="15.75" customHeight="1">
      <c r="A2" s="131"/>
      <c r="B2" s="132"/>
      <c r="D2" s="194" t="s">
        <v>175</v>
      </c>
      <c r="E2" s="194"/>
      <c r="F2" s="194"/>
      <c r="G2" s="194"/>
      <c r="H2" s="194"/>
      <c r="I2" s="134"/>
      <c r="J2" s="134"/>
      <c r="K2" s="134"/>
      <c r="L2" s="134"/>
      <c r="M2" s="134"/>
    </row>
    <row r="3" spans="1:13" s="133" customFormat="1" ht="15.75" customHeight="1">
      <c r="A3" s="131"/>
      <c r="B3" s="132"/>
      <c r="D3" s="194" t="s">
        <v>213</v>
      </c>
      <c r="E3" s="194"/>
      <c r="F3" s="194"/>
      <c r="G3" s="194"/>
      <c r="H3" s="194"/>
      <c r="I3" s="134"/>
      <c r="J3" s="134"/>
      <c r="K3" s="134"/>
      <c r="L3" s="134"/>
      <c r="M3" s="134"/>
    </row>
    <row r="4" spans="1:13" s="133" customFormat="1" ht="15.75" customHeight="1">
      <c r="A4" s="131"/>
      <c r="B4" s="132"/>
      <c r="D4" s="135"/>
      <c r="E4" s="135"/>
      <c r="F4" s="135"/>
      <c r="G4" s="135"/>
      <c r="H4" s="135"/>
      <c r="I4" s="134"/>
      <c r="J4" s="134"/>
      <c r="K4" s="134"/>
      <c r="L4" s="134"/>
      <c r="M4" s="134"/>
    </row>
    <row r="5" spans="1:13" ht="15.75">
      <c r="B5" s="33"/>
      <c r="C5" s="34"/>
      <c r="D5" s="34"/>
      <c r="E5" s="34"/>
      <c r="F5" s="191" t="s">
        <v>126</v>
      </c>
      <c r="G5" s="191"/>
      <c r="H5" s="191"/>
    </row>
    <row r="6" spans="1:13" ht="15.75">
      <c r="B6" s="33"/>
      <c r="C6" s="191" t="s">
        <v>59</v>
      </c>
      <c r="D6" s="191"/>
      <c r="E6" s="191"/>
      <c r="F6" s="191"/>
      <c r="G6" s="191"/>
      <c r="H6" s="191"/>
    </row>
    <row r="7" spans="1:13" ht="15.75">
      <c r="B7" s="33"/>
      <c r="C7" s="192" t="s">
        <v>173</v>
      </c>
      <c r="D7" s="192"/>
      <c r="E7" s="192"/>
      <c r="F7" s="192"/>
      <c r="G7" s="192"/>
      <c r="H7" s="192"/>
    </row>
    <row r="8" spans="1:13" ht="15.75">
      <c r="B8" s="33"/>
      <c r="C8" s="35"/>
      <c r="D8" s="35"/>
      <c r="E8" s="35"/>
      <c r="F8" s="35"/>
      <c r="G8" s="35"/>
      <c r="H8" s="1"/>
    </row>
    <row r="9" spans="1:13" s="18" customFormat="1" ht="71.25" customHeight="1">
      <c r="B9" s="197" t="s">
        <v>172</v>
      </c>
      <c r="C9" s="197"/>
      <c r="D9" s="197"/>
      <c r="E9" s="197"/>
      <c r="F9" s="197"/>
      <c r="G9" s="197"/>
      <c r="H9" s="197"/>
    </row>
    <row r="10" spans="1:13" s="18" customFormat="1" ht="18.75">
      <c r="B10" s="196"/>
      <c r="C10" s="196"/>
      <c r="D10" s="196"/>
      <c r="E10" s="196"/>
      <c r="F10" s="196"/>
      <c r="G10" s="196"/>
      <c r="H10" s="196"/>
    </row>
    <row r="11" spans="1:13" ht="15.75">
      <c r="B11" s="13"/>
      <c r="C11" s="14"/>
      <c r="D11" s="14"/>
      <c r="E11" s="14"/>
      <c r="F11" s="14"/>
      <c r="G11" s="14"/>
      <c r="H11" s="19" t="s">
        <v>152</v>
      </c>
    </row>
    <row r="12" spans="1:13" ht="47.25">
      <c r="A12" s="58" t="s">
        <v>151</v>
      </c>
      <c r="B12" s="50" t="s">
        <v>62</v>
      </c>
      <c r="C12" s="4" t="s">
        <v>64</v>
      </c>
      <c r="D12" s="4" t="s">
        <v>65</v>
      </c>
      <c r="E12" s="4" t="s">
        <v>0</v>
      </c>
      <c r="F12" s="20" t="s">
        <v>148</v>
      </c>
      <c r="G12" s="20" t="s">
        <v>149</v>
      </c>
      <c r="H12" s="20" t="s">
        <v>171</v>
      </c>
    </row>
    <row r="13" spans="1:13" ht="15.75">
      <c r="A13" s="59"/>
      <c r="B13" s="51" t="s">
        <v>150</v>
      </c>
      <c r="C13" s="21" t="s">
        <v>66</v>
      </c>
      <c r="D13" s="21" t="s">
        <v>1</v>
      </c>
      <c r="E13" s="21" t="s">
        <v>2</v>
      </c>
      <c r="F13" s="21" t="s">
        <v>3</v>
      </c>
      <c r="G13" s="21" t="s">
        <v>60</v>
      </c>
      <c r="H13" s="21" t="s">
        <v>67</v>
      </c>
    </row>
    <row r="14" spans="1:13" ht="15.75">
      <c r="A14" s="60">
        <f>A13+1</f>
        <v>1</v>
      </c>
      <c r="B14" s="91" t="s">
        <v>100</v>
      </c>
      <c r="C14" s="120">
        <v>2300000000</v>
      </c>
      <c r="D14" s="100" t="s">
        <v>56</v>
      </c>
      <c r="E14" s="100"/>
      <c r="F14" s="183">
        <f>F15+F20+F39+F69</f>
        <v>2155520.91</v>
      </c>
      <c r="G14" s="183">
        <f t="shared" ref="G14:H14" si="0">G15+G20+G39+G69</f>
        <v>115000</v>
      </c>
      <c r="H14" s="183">
        <f t="shared" si="0"/>
        <v>115000</v>
      </c>
    </row>
    <row r="15" spans="1:13" ht="47.25">
      <c r="A15" s="60">
        <f t="shared" ref="A15:A73" si="1">A14+1</f>
        <v>2</v>
      </c>
      <c r="B15" s="77" t="s">
        <v>106</v>
      </c>
      <c r="C15" s="99">
        <v>2310000000</v>
      </c>
      <c r="D15" s="99"/>
      <c r="E15" s="179"/>
      <c r="F15" s="112">
        <f>F17</f>
        <v>560167.07999999996</v>
      </c>
      <c r="G15" s="78">
        <f>G17</f>
        <v>0</v>
      </c>
      <c r="H15" s="78">
        <f>H17</f>
        <v>0</v>
      </c>
    </row>
    <row r="16" spans="1:13" ht="63">
      <c r="A16" s="60">
        <f t="shared" si="1"/>
        <v>3</v>
      </c>
      <c r="B16" s="52" t="s">
        <v>107</v>
      </c>
      <c r="C16" s="36">
        <v>2310080000</v>
      </c>
      <c r="D16" s="36"/>
      <c r="E16" s="180"/>
      <c r="F16" s="41">
        <f>F15</f>
        <v>560167.07999999996</v>
      </c>
      <c r="G16" s="23">
        <f t="shared" ref="G16:H16" si="2">G15</f>
        <v>0</v>
      </c>
      <c r="H16" s="23">
        <f t="shared" si="2"/>
        <v>0</v>
      </c>
    </row>
    <row r="17" spans="1:10" ht="31.5">
      <c r="A17" s="60">
        <f t="shared" si="1"/>
        <v>4</v>
      </c>
      <c r="B17" s="53" t="s">
        <v>81</v>
      </c>
      <c r="C17" s="36">
        <v>2310080000</v>
      </c>
      <c r="D17" s="36">
        <v>200</v>
      </c>
      <c r="E17" s="180"/>
      <c r="F17" s="41">
        <f>F18</f>
        <v>560167.07999999996</v>
      </c>
      <c r="G17" s="23">
        <f t="shared" ref="G17:H17" si="3">G18</f>
        <v>0</v>
      </c>
      <c r="H17" s="23">
        <f t="shared" si="3"/>
        <v>0</v>
      </c>
    </row>
    <row r="18" spans="1:10" ht="31.5">
      <c r="A18" s="60">
        <f>A17+1</f>
        <v>5</v>
      </c>
      <c r="B18" s="53" t="s">
        <v>82</v>
      </c>
      <c r="C18" s="36">
        <v>2310080000</v>
      </c>
      <c r="D18" s="36">
        <v>240</v>
      </c>
      <c r="E18" s="39" t="s">
        <v>45</v>
      </c>
      <c r="F18" s="41">
        <f>'пр№6 ведомст'!G107</f>
        <v>560167.07999999996</v>
      </c>
      <c r="G18" s="23"/>
      <c r="H18" s="23"/>
    </row>
    <row r="19" spans="1:10" ht="15.75">
      <c r="A19" s="60">
        <f t="shared" si="1"/>
        <v>6</v>
      </c>
      <c r="B19" s="52" t="s">
        <v>18</v>
      </c>
      <c r="C19" s="36">
        <v>2310080000</v>
      </c>
      <c r="D19" s="36">
        <v>240</v>
      </c>
      <c r="E19" s="180" t="s">
        <v>44</v>
      </c>
      <c r="F19" s="41">
        <f>F18</f>
        <v>560167.07999999996</v>
      </c>
      <c r="G19" s="23">
        <f t="shared" ref="G19:H19" si="4">G18</f>
        <v>0</v>
      </c>
      <c r="H19" s="23">
        <f t="shared" si="4"/>
        <v>0</v>
      </c>
    </row>
    <row r="20" spans="1:10" ht="63">
      <c r="A20" s="60" t="e">
        <f>#REF!+1</f>
        <v>#REF!</v>
      </c>
      <c r="B20" s="101" t="s">
        <v>101</v>
      </c>
      <c r="C20" s="99">
        <v>2320000000</v>
      </c>
      <c r="D20" s="99" t="s">
        <v>56</v>
      </c>
      <c r="E20" s="179"/>
      <c r="F20" s="112">
        <f>F21+F24+F27+F31</f>
        <v>63477.919999999998</v>
      </c>
      <c r="G20" s="112">
        <f t="shared" ref="G20:H20" si="5">G21+G24+G27+G31</f>
        <v>15000</v>
      </c>
      <c r="H20" s="112">
        <f t="shared" si="5"/>
        <v>15000</v>
      </c>
    </row>
    <row r="21" spans="1:10" customFormat="1" ht="125.25" customHeight="1">
      <c r="A21" s="60" t="e">
        <f t="shared" si="1"/>
        <v>#REF!</v>
      </c>
      <c r="B21" s="144" t="s">
        <v>182</v>
      </c>
      <c r="C21" s="27" t="s">
        <v>176</v>
      </c>
      <c r="D21" s="22">
        <v>200</v>
      </c>
      <c r="E21" s="28"/>
      <c r="F21" s="145">
        <v>312.60000000000002</v>
      </c>
      <c r="G21" s="23">
        <v>0</v>
      </c>
      <c r="H21" s="23">
        <v>0</v>
      </c>
      <c r="J21" s="141"/>
    </row>
    <row r="22" spans="1:10" customFormat="1" ht="50.25" customHeight="1">
      <c r="A22" s="60" t="e">
        <f>A20+1</f>
        <v>#REF!</v>
      </c>
      <c r="B22" s="53" t="s">
        <v>81</v>
      </c>
      <c r="C22" s="27" t="s">
        <v>184</v>
      </c>
      <c r="D22" s="22">
        <v>240</v>
      </c>
      <c r="E22" s="28" t="s">
        <v>39</v>
      </c>
      <c r="F22" s="145">
        <v>312.60000000000002</v>
      </c>
      <c r="G22" s="23">
        <v>0</v>
      </c>
      <c r="H22" s="23">
        <v>0</v>
      </c>
      <c r="J22" s="141"/>
    </row>
    <row r="23" spans="1:10" customFormat="1" ht="50.25" customHeight="1">
      <c r="A23" s="60" t="e">
        <f>A21+1</f>
        <v>#REF!</v>
      </c>
      <c r="B23" s="53" t="s">
        <v>82</v>
      </c>
      <c r="C23" s="27" t="s">
        <v>184</v>
      </c>
      <c r="D23" s="22">
        <v>240</v>
      </c>
      <c r="E23" s="28" t="s">
        <v>41</v>
      </c>
      <c r="F23" s="145">
        <v>312.60000000000002</v>
      </c>
      <c r="G23" s="23">
        <v>0</v>
      </c>
      <c r="H23" s="23">
        <v>0</v>
      </c>
      <c r="J23" s="141"/>
    </row>
    <row r="24" spans="1:10" customFormat="1" ht="94.5" customHeight="1">
      <c r="A24" s="60" t="e">
        <f t="shared" si="1"/>
        <v>#REF!</v>
      </c>
      <c r="B24" s="146" t="s">
        <v>185</v>
      </c>
      <c r="C24" s="27">
        <v>2320074120</v>
      </c>
      <c r="D24" s="22">
        <v>200</v>
      </c>
      <c r="E24" s="28"/>
      <c r="F24" s="145">
        <v>6252</v>
      </c>
      <c r="G24" s="23">
        <v>0</v>
      </c>
      <c r="H24" s="23">
        <v>0</v>
      </c>
      <c r="J24" s="141"/>
    </row>
    <row r="25" spans="1:10" customFormat="1" ht="50.25" customHeight="1">
      <c r="A25" s="60" t="e">
        <f>A23+1</f>
        <v>#REF!</v>
      </c>
      <c r="B25" s="53" t="s">
        <v>81</v>
      </c>
      <c r="C25" s="27">
        <v>2320074120</v>
      </c>
      <c r="D25" s="22">
        <v>240</v>
      </c>
      <c r="E25" s="28" t="s">
        <v>39</v>
      </c>
      <c r="F25" s="145">
        <v>6252</v>
      </c>
      <c r="G25" s="23">
        <v>0</v>
      </c>
      <c r="H25" s="23">
        <v>0</v>
      </c>
      <c r="J25" s="141"/>
    </row>
    <row r="26" spans="1:10" customFormat="1" ht="50.25" customHeight="1">
      <c r="A26" s="60" t="e">
        <f>A24+1</f>
        <v>#REF!</v>
      </c>
      <c r="B26" s="53" t="s">
        <v>82</v>
      </c>
      <c r="C26" s="27">
        <v>2320074120</v>
      </c>
      <c r="D26" s="22">
        <v>240</v>
      </c>
      <c r="E26" s="28" t="s">
        <v>41</v>
      </c>
      <c r="F26" s="145">
        <v>6252</v>
      </c>
      <c r="G26" s="23">
        <v>0</v>
      </c>
      <c r="H26" s="23">
        <v>0</v>
      </c>
      <c r="J26" s="141"/>
    </row>
    <row r="27" spans="1:10" ht="63">
      <c r="A27" s="60" t="e">
        <f t="shared" si="1"/>
        <v>#REF!</v>
      </c>
      <c r="B27" s="52" t="s">
        <v>103</v>
      </c>
      <c r="C27" s="36">
        <v>2320080000</v>
      </c>
      <c r="D27" s="36" t="s">
        <v>56</v>
      </c>
      <c r="E27" s="180"/>
      <c r="F27" s="41">
        <f>F28</f>
        <v>51913.32</v>
      </c>
      <c r="G27" s="23">
        <f>G28</f>
        <v>0</v>
      </c>
      <c r="H27" s="23">
        <f>H28</f>
        <v>0</v>
      </c>
    </row>
    <row r="28" spans="1:10" ht="31.5">
      <c r="A28" s="60" t="e">
        <f t="shared" si="1"/>
        <v>#REF!</v>
      </c>
      <c r="B28" s="53" t="s">
        <v>81</v>
      </c>
      <c r="C28" s="36">
        <v>2320080000</v>
      </c>
      <c r="D28" s="36" t="s">
        <v>98</v>
      </c>
      <c r="E28" s="180"/>
      <c r="F28" s="41">
        <f>F29</f>
        <v>51913.32</v>
      </c>
      <c r="G28" s="23">
        <f t="shared" ref="G28:H28" si="6">G29</f>
        <v>0</v>
      </c>
      <c r="H28" s="23">
        <f t="shared" si="6"/>
        <v>0</v>
      </c>
    </row>
    <row r="29" spans="1:10" ht="31.5">
      <c r="A29" s="60" t="e">
        <f t="shared" si="1"/>
        <v>#REF!</v>
      </c>
      <c r="B29" s="53" t="s">
        <v>82</v>
      </c>
      <c r="C29" s="36">
        <v>2320080000</v>
      </c>
      <c r="D29" s="36" t="s">
        <v>99</v>
      </c>
      <c r="E29" s="39" t="s">
        <v>39</v>
      </c>
      <c r="F29" s="41">
        <f>F30</f>
        <v>51913.32</v>
      </c>
      <c r="G29" s="23"/>
      <c r="H29" s="26"/>
    </row>
    <row r="30" spans="1:10" ht="31.5">
      <c r="A30" s="60" t="e">
        <f t="shared" si="1"/>
        <v>#REF!</v>
      </c>
      <c r="B30" s="53" t="s">
        <v>13</v>
      </c>
      <c r="C30" s="36">
        <v>2320080000</v>
      </c>
      <c r="D30" s="36">
        <v>240</v>
      </c>
      <c r="E30" s="39" t="s">
        <v>41</v>
      </c>
      <c r="F30" s="41">
        <v>51913.32</v>
      </c>
      <c r="G30" s="23">
        <f t="shared" ref="G30:H30" si="7">G29</f>
        <v>0</v>
      </c>
      <c r="H30" s="23">
        <f t="shared" si="7"/>
        <v>0</v>
      </c>
    </row>
    <row r="31" spans="1:10" ht="110.25">
      <c r="A31" s="60" t="e">
        <f>#REF!+1</f>
        <v>#REF!</v>
      </c>
      <c r="B31" s="38" t="s">
        <v>94</v>
      </c>
      <c r="C31" s="36">
        <v>2320080010</v>
      </c>
      <c r="D31" s="36"/>
      <c r="E31" s="180"/>
      <c r="F31" s="41">
        <f>F32</f>
        <v>5000</v>
      </c>
      <c r="G31" s="23">
        <f t="shared" ref="G31:H32" si="8">G32</f>
        <v>15000</v>
      </c>
      <c r="H31" s="23">
        <f t="shared" si="8"/>
        <v>15000</v>
      </c>
    </row>
    <row r="32" spans="1:10" ht="31.5">
      <c r="A32" s="60" t="e">
        <f t="shared" si="1"/>
        <v>#REF!</v>
      </c>
      <c r="B32" s="53" t="s">
        <v>81</v>
      </c>
      <c r="C32" s="36">
        <v>2320080010</v>
      </c>
      <c r="D32" s="36" t="s">
        <v>98</v>
      </c>
      <c r="E32" s="180"/>
      <c r="F32" s="41">
        <f>F33</f>
        <v>5000</v>
      </c>
      <c r="G32" s="41">
        <f t="shared" si="8"/>
        <v>15000</v>
      </c>
      <c r="H32" s="41">
        <f t="shared" si="8"/>
        <v>15000</v>
      </c>
    </row>
    <row r="33" spans="1:8" ht="31.5">
      <c r="A33" s="60" t="e">
        <f>#REF!+1</f>
        <v>#REF!</v>
      </c>
      <c r="B33" s="53" t="s">
        <v>13</v>
      </c>
      <c r="C33" s="36">
        <v>2320080010</v>
      </c>
      <c r="D33" s="36">
        <v>240</v>
      </c>
      <c r="E33" s="39" t="s">
        <v>204</v>
      </c>
      <c r="F33" s="41">
        <f>F34</f>
        <v>5000</v>
      </c>
      <c r="G33" s="41">
        <f t="shared" ref="G33:H33" si="9">G34</f>
        <v>15000</v>
      </c>
      <c r="H33" s="41">
        <f t="shared" si="9"/>
        <v>15000</v>
      </c>
    </row>
    <row r="34" spans="1:8" ht="15.75">
      <c r="A34" s="60" t="e">
        <f t="shared" si="1"/>
        <v>#REF!</v>
      </c>
      <c r="B34" s="52" t="s">
        <v>10</v>
      </c>
      <c r="C34" s="36">
        <v>2320080010</v>
      </c>
      <c r="D34" s="36">
        <v>240</v>
      </c>
      <c r="E34" s="39" t="s">
        <v>36</v>
      </c>
      <c r="F34" s="41">
        <v>5000</v>
      </c>
      <c r="G34" s="41">
        <f>G35</f>
        <v>15000</v>
      </c>
      <c r="H34" s="41">
        <f>H35</f>
        <v>15000</v>
      </c>
    </row>
    <row r="35" spans="1:8" ht="110.25">
      <c r="A35" s="60" t="e">
        <f t="shared" si="1"/>
        <v>#REF!</v>
      </c>
      <c r="B35" s="38" t="s">
        <v>102</v>
      </c>
      <c r="C35" s="36">
        <v>2320080020</v>
      </c>
      <c r="D35" s="36" t="s">
        <v>56</v>
      </c>
      <c r="E35" s="180"/>
      <c r="F35" s="41">
        <f>F36</f>
        <v>0</v>
      </c>
      <c r="G35" s="23">
        <f t="shared" ref="G35:H36" si="10">G36</f>
        <v>15000</v>
      </c>
      <c r="H35" s="23">
        <f t="shared" si="10"/>
        <v>15000</v>
      </c>
    </row>
    <row r="36" spans="1:8" ht="31.5">
      <c r="A36" s="60" t="e">
        <f t="shared" si="1"/>
        <v>#REF!</v>
      </c>
      <c r="B36" s="53" t="s">
        <v>81</v>
      </c>
      <c r="C36" s="36">
        <v>2320080020</v>
      </c>
      <c r="D36" s="36" t="s">
        <v>98</v>
      </c>
      <c r="E36" s="180"/>
      <c r="F36" s="41">
        <f>F37</f>
        <v>0</v>
      </c>
      <c r="G36" s="41">
        <f t="shared" si="10"/>
        <v>15000</v>
      </c>
      <c r="H36" s="41">
        <f t="shared" si="10"/>
        <v>15000</v>
      </c>
    </row>
    <row r="37" spans="1:8" ht="31.5">
      <c r="A37" s="60" t="e">
        <f>#REF!+1</f>
        <v>#REF!</v>
      </c>
      <c r="B37" s="53" t="s">
        <v>13</v>
      </c>
      <c r="C37" s="36">
        <v>2320080020</v>
      </c>
      <c r="D37" s="36">
        <v>240</v>
      </c>
      <c r="E37" s="180" t="s">
        <v>39</v>
      </c>
      <c r="F37" s="41">
        <f>F38</f>
        <v>0</v>
      </c>
      <c r="G37" s="23">
        <f t="shared" ref="G37:H37" si="11">G38</f>
        <v>15000</v>
      </c>
      <c r="H37" s="23">
        <f t="shared" si="11"/>
        <v>15000</v>
      </c>
    </row>
    <row r="38" spans="1:8" ht="47.25">
      <c r="A38" s="60" t="e">
        <f t="shared" si="1"/>
        <v>#REF!</v>
      </c>
      <c r="B38" s="53" t="s">
        <v>14</v>
      </c>
      <c r="C38" s="36">
        <v>2320080020</v>
      </c>
      <c r="D38" s="36">
        <v>240</v>
      </c>
      <c r="E38" s="180" t="s">
        <v>40</v>
      </c>
      <c r="F38" s="41">
        <v>0</v>
      </c>
      <c r="G38" s="41">
        <v>15000</v>
      </c>
      <c r="H38" s="41">
        <v>15000</v>
      </c>
    </row>
    <row r="39" spans="1:8" ht="47.25">
      <c r="A39" s="60" t="e">
        <f t="shared" si="1"/>
        <v>#REF!</v>
      </c>
      <c r="B39" s="77" t="s">
        <v>104</v>
      </c>
      <c r="C39" s="99">
        <v>2330000000</v>
      </c>
      <c r="D39" s="99"/>
      <c r="E39" s="179"/>
      <c r="F39" s="112">
        <f>F40+F44+F52+F56+F61+F65</f>
        <v>1082053.9099999999</v>
      </c>
      <c r="G39" s="128">
        <f>G40+G44+G52+G56+G61+G65</f>
        <v>100000</v>
      </c>
      <c r="H39" s="128">
        <f>H40+H44+H52+H56+H61+H65</f>
        <v>100000</v>
      </c>
    </row>
    <row r="40" spans="1:8" ht="63">
      <c r="A40" s="60" t="e">
        <f t="shared" si="1"/>
        <v>#REF!</v>
      </c>
      <c r="B40" s="52" t="s">
        <v>110</v>
      </c>
      <c r="C40" s="36">
        <v>2330080010</v>
      </c>
      <c r="D40" s="36" t="s">
        <v>56</v>
      </c>
      <c r="E40" s="180"/>
      <c r="F40" s="41">
        <f>F41</f>
        <v>0</v>
      </c>
      <c r="G40" s="23">
        <f t="shared" ref="G40:H41" si="12">G41</f>
        <v>0</v>
      </c>
      <c r="H40" s="23">
        <f t="shared" si="12"/>
        <v>0</v>
      </c>
    </row>
    <row r="41" spans="1:8" ht="31.5">
      <c r="A41" s="60" t="e">
        <f t="shared" si="1"/>
        <v>#REF!</v>
      </c>
      <c r="B41" s="53" t="s">
        <v>81</v>
      </c>
      <c r="C41" s="36">
        <v>2330080010</v>
      </c>
      <c r="D41" s="36">
        <v>200</v>
      </c>
      <c r="E41" s="180"/>
      <c r="F41" s="41">
        <f>F42</f>
        <v>0</v>
      </c>
      <c r="G41" s="41">
        <f t="shared" si="12"/>
        <v>0</v>
      </c>
      <c r="H41" s="41">
        <f t="shared" si="12"/>
        <v>0</v>
      </c>
    </row>
    <row r="42" spans="1:8" ht="15.75">
      <c r="A42" s="60" t="e">
        <f>#REF!+1</f>
        <v>#REF!</v>
      </c>
      <c r="B42" s="52" t="s">
        <v>18</v>
      </c>
      <c r="C42" s="36">
        <v>2330080010</v>
      </c>
      <c r="D42" s="36">
        <v>240</v>
      </c>
      <c r="E42" s="180" t="s">
        <v>44</v>
      </c>
      <c r="F42" s="41">
        <f>F43</f>
        <v>0</v>
      </c>
      <c r="G42" s="23">
        <f>G43</f>
        <v>0</v>
      </c>
      <c r="H42" s="23">
        <f>H43</f>
        <v>0</v>
      </c>
    </row>
    <row r="43" spans="1:8" ht="15.75">
      <c r="A43" s="60" t="e">
        <f t="shared" si="1"/>
        <v>#REF!</v>
      </c>
      <c r="B43" s="52" t="s">
        <v>21</v>
      </c>
      <c r="C43" s="36">
        <v>2330080010</v>
      </c>
      <c r="D43" s="36">
        <v>240</v>
      </c>
      <c r="E43" s="180" t="s">
        <v>47</v>
      </c>
      <c r="F43" s="41">
        <v>0</v>
      </c>
      <c r="G43" s="41">
        <v>0</v>
      </c>
      <c r="H43" s="41">
        <v>0</v>
      </c>
    </row>
    <row r="44" spans="1:8" ht="63">
      <c r="A44" s="60" t="e">
        <f t="shared" si="1"/>
        <v>#REF!</v>
      </c>
      <c r="B44" s="52" t="s">
        <v>105</v>
      </c>
      <c r="C44" s="36">
        <v>2330000000</v>
      </c>
      <c r="D44" s="36" t="s">
        <v>56</v>
      </c>
      <c r="E44" s="180"/>
      <c r="F44" s="41">
        <f>F45+F48+F50</f>
        <v>191477.34</v>
      </c>
      <c r="G44" s="23">
        <f t="shared" ref="G44:H45" si="13">G45</f>
        <v>100000</v>
      </c>
      <c r="H44" s="23">
        <f t="shared" si="13"/>
        <v>100000</v>
      </c>
    </row>
    <row r="45" spans="1:8" ht="31.5">
      <c r="A45" s="60" t="e">
        <f t="shared" si="1"/>
        <v>#REF!</v>
      </c>
      <c r="B45" s="53" t="s">
        <v>81</v>
      </c>
      <c r="C45" s="36">
        <v>2330080020</v>
      </c>
      <c r="D45" s="36" t="s">
        <v>98</v>
      </c>
      <c r="E45" s="180"/>
      <c r="F45" s="41">
        <f>F46</f>
        <v>120777.34</v>
      </c>
      <c r="G45" s="41">
        <f t="shared" si="13"/>
        <v>100000</v>
      </c>
      <c r="H45" s="41">
        <f t="shared" si="13"/>
        <v>100000</v>
      </c>
    </row>
    <row r="46" spans="1:8" ht="15.75">
      <c r="A46" s="60" t="e">
        <f>#REF!+1</f>
        <v>#REF!</v>
      </c>
      <c r="B46" s="53" t="s">
        <v>16</v>
      </c>
      <c r="C46" s="36">
        <v>2330080020</v>
      </c>
      <c r="D46" s="36">
        <v>240</v>
      </c>
      <c r="E46" s="180" t="s">
        <v>42</v>
      </c>
      <c r="F46" s="41">
        <f>F47</f>
        <v>120777.34</v>
      </c>
      <c r="G46" s="41">
        <f t="shared" ref="G46:H46" si="14">G47</f>
        <v>100000</v>
      </c>
      <c r="H46" s="41">
        <f t="shared" si="14"/>
        <v>100000</v>
      </c>
    </row>
    <row r="47" spans="1:8" ht="15.75">
      <c r="A47" s="60" t="e">
        <f t="shared" si="1"/>
        <v>#REF!</v>
      </c>
      <c r="B47" s="52" t="s">
        <v>17</v>
      </c>
      <c r="C47" s="36">
        <v>2330080020</v>
      </c>
      <c r="D47" s="36">
        <v>240</v>
      </c>
      <c r="E47" s="180" t="s">
        <v>43</v>
      </c>
      <c r="F47" s="41">
        <v>120777.34</v>
      </c>
      <c r="G47" s="41">
        <v>100000</v>
      </c>
      <c r="H47" s="41">
        <v>100000</v>
      </c>
    </row>
    <row r="48" spans="1:8" ht="94.5">
      <c r="A48" s="60" t="e">
        <f t="shared" si="1"/>
        <v>#REF!</v>
      </c>
      <c r="B48" s="88" t="s">
        <v>178</v>
      </c>
      <c r="C48" s="84" t="s">
        <v>181</v>
      </c>
      <c r="D48" s="84" t="s">
        <v>99</v>
      </c>
      <c r="E48" s="84" t="s">
        <v>42</v>
      </c>
      <c r="F48" s="89">
        <f>F49</f>
        <v>70000</v>
      </c>
      <c r="G48" s="23"/>
      <c r="H48" s="23"/>
    </row>
    <row r="49" spans="1:8" ht="94.5">
      <c r="A49" s="60" t="e">
        <f t="shared" si="1"/>
        <v>#REF!</v>
      </c>
      <c r="B49" s="147" t="s">
        <v>178</v>
      </c>
      <c r="C49" s="83" t="s">
        <v>181</v>
      </c>
      <c r="D49" s="83" t="s">
        <v>99</v>
      </c>
      <c r="E49" s="83" t="s">
        <v>43</v>
      </c>
      <c r="F49" s="148">
        <v>70000</v>
      </c>
      <c r="G49" s="23"/>
      <c r="H49" s="23"/>
    </row>
    <row r="50" spans="1:8" ht="94.5">
      <c r="A50" s="60" t="e">
        <f t="shared" si="1"/>
        <v>#REF!</v>
      </c>
      <c r="B50" s="87" t="s">
        <v>179</v>
      </c>
      <c r="C50" s="84" t="s">
        <v>180</v>
      </c>
      <c r="D50" s="84" t="s">
        <v>99</v>
      </c>
      <c r="E50" s="84" t="s">
        <v>42</v>
      </c>
      <c r="F50" s="89">
        <f>F51</f>
        <v>700</v>
      </c>
      <c r="G50" s="23"/>
      <c r="H50" s="23"/>
    </row>
    <row r="51" spans="1:8" ht="94.5">
      <c r="A51" s="60" t="e">
        <f t="shared" si="1"/>
        <v>#REF!</v>
      </c>
      <c r="B51" s="87" t="s">
        <v>179</v>
      </c>
      <c r="C51" s="84" t="s">
        <v>180</v>
      </c>
      <c r="D51" s="84" t="s">
        <v>99</v>
      </c>
      <c r="E51" s="84" t="s">
        <v>43</v>
      </c>
      <c r="F51" s="89">
        <v>700</v>
      </c>
      <c r="G51" s="23"/>
      <c r="H51" s="23"/>
    </row>
    <row r="52" spans="1:8" ht="63">
      <c r="A52" s="60" t="e">
        <f t="shared" si="1"/>
        <v>#REF!</v>
      </c>
      <c r="B52" s="52" t="s">
        <v>111</v>
      </c>
      <c r="C52" s="48" t="s">
        <v>155</v>
      </c>
      <c r="D52" s="36"/>
      <c r="E52" s="180"/>
      <c r="F52" s="41">
        <f>F53</f>
        <v>306915</v>
      </c>
      <c r="G52" s="23">
        <f t="shared" ref="G52:H53" si="15">G53</f>
        <v>0</v>
      </c>
      <c r="H52" s="23">
        <f t="shared" si="15"/>
        <v>0</v>
      </c>
    </row>
    <row r="53" spans="1:8" ht="31.5">
      <c r="A53" s="60" t="e">
        <f t="shared" si="1"/>
        <v>#REF!</v>
      </c>
      <c r="B53" s="53" t="s">
        <v>81</v>
      </c>
      <c r="C53" s="48" t="s">
        <v>155</v>
      </c>
      <c r="D53" s="36">
        <v>200</v>
      </c>
      <c r="E53" s="180"/>
      <c r="F53" s="41">
        <f>F54</f>
        <v>306915</v>
      </c>
      <c r="G53" s="41">
        <f t="shared" si="15"/>
        <v>0</v>
      </c>
      <c r="H53" s="41">
        <f t="shared" si="15"/>
        <v>0</v>
      </c>
    </row>
    <row r="54" spans="1:8" ht="15.75">
      <c r="A54" s="60" t="e">
        <f>#REF!+1</f>
        <v>#REF!</v>
      </c>
      <c r="B54" s="52" t="s">
        <v>18</v>
      </c>
      <c r="C54" s="48" t="s">
        <v>155</v>
      </c>
      <c r="D54" s="36">
        <v>240</v>
      </c>
      <c r="E54" s="180" t="s">
        <v>44</v>
      </c>
      <c r="F54" s="41">
        <f>F55</f>
        <v>306915</v>
      </c>
      <c r="G54" s="41">
        <f t="shared" ref="G54:H54" si="16">G55</f>
        <v>0</v>
      </c>
      <c r="H54" s="41">
        <f t="shared" si="16"/>
        <v>0</v>
      </c>
    </row>
    <row r="55" spans="1:8" ht="15.75">
      <c r="A55" s="60" t="e">
        <f t="shared" si="1"/>
        <v>#REF!</v>
      </c>
      <c r="B55" s="52" t="s">
        <v>21</v>
      </c>
      <c r="C55" s="48" t="s">
        <v>155</v>
      </c>
      <c r="D55" s="36">
        <v>240</v>
      </c>
      <c r="E55" s="180" t="s">
        <v>47</v>
      </c>
      <c r="F55" s="41">
        <f>'пр№6 ведомст'!G119</f>
        <v>306915</v>
      </c>
      <c r="G55" s="23">
        <v>0</v>
      </c>
      <c r="H55" s="23">
        <v>0</v>
      </c>
    </row>
    <row r="56" spans="1:8" ht="78.75">
      <c r="A56" s="60" t="e">
        <f t="shared" si="1"/>
        <v>#REF!</v>
      </c>
      <c r="B56" s="52" t="s">
        <v>112</v>
      </c>
      <c r="C56" s="36">
        <v>2330080050</v>
      </c>
      <c r="D56" s="36"/>
      <c r="E56" s="180"/>
      <c r="F56" s="41">
        <f>F57</f>
        <v>428221.89</v>
      </c>
      <c r="G56" s="23">
        <f t="shared" ref="G56:H57" si="17">G57</f>
        <v>0</v>
      </c>
      <c r="H56" s="23">
        <f t="shared" si="17"/>
        <v>0</v>
      </c>
    </row>
    <row r="57" spans="1:8" ht="31.5">
      <c r="A57" s="60" t="e">
        <f t="shared" si="1"/>
        <v>#REF!</v>
      </c>
      <c r="B57" s="53" t="s">
        <v>81</v>
      </c>
      <c r="C57" s="36">
        <v>2330080050</v>
      </c>
      <c r="D57" s="36">
        <v>200</v>
      </c>
      <c r="E57" s="180"/>
      <c r="F57" s="41">
        <f>F58</f>
        <v>428221.89</v>
      </c>
      <c r="G57" s="23">
        <f t="shared" si="17"/>
        <v>0</v>
      </c>
      <c r="H57" s="23">
        <f t="shared" si="17"/>
        <v>0</v>
      </c>
    </row>
    <row r="58" spans="1:8" ht="31.5">
      <c r="A58" s="60" t="e">
        <f t="shared" si="1"/>
        <v>#REF!</v>
      </c>
      <c r="B58" s="53" t="s">
        <v>82</v>
      </c>
      <c r="C58" s="36">
        <v>2330080050</v>
      </c>
      <c r="D58" s="36">
        <v>240</v>
      </c>
      <c r="E58" s="180"/>
      <c r="F58" s="89">
        <f>F59</f>
        <v>428221.89</v>
      </c>
      <c r="G58" s="23"/>
      <c r="H58" s="23"/>
    </row>
    <row r="59" spans="1:8" ht="15.75">
      <c r="A59" s="60" t="e">
        <f t="shared" si="1"/>
        <v>#REF!</v>
      </c>
      <c r="B59" s="52" t="s">
        <v>18</v>
      </c>
      <c r="C59" s="36">
        <v>2330080050</v>
      </c>
      <c r="D59" s="36">
        <v>244</v>
      </c>
      <c r="E59" s="180" t="s">
        <v>44</v>
      </c>
      <c r="F59" s="41">
        <f>F60</f>
        <v>428221.89</v>
      </c>
      <c r="G59" s="23">
        <f>G60</f>
        <v>0</v>
      </c>
      <c r="H59" s="23">
        <f>H60</f>
        <v>0</v>
      </c>
    </row>
    <row r="60" spans="1:8" ht="15.75">
      <c r="A60" s="60" t="e">
        <f t="shared" si="1"/>
        <v>#REF!</v>
      </c>
      <c r="B60" s="52" t="s">
        <v>21</v>
      </c>
      <c r="C60" s="36">
        <v>2330080050</v>
      </c>
      <c r="D60" s="36">
        <v>244</v>
      </c>
      <c r="E60" s="180" t="s">
        <v>47</v>
      </c>
      <c r="F60" s="41">
        <v>428221.89</v>
      </c>
      <c r="G60" s="23">
        <f t="shared" ref="G60:H60" si="18">G56</f>
        <v>0</v>
      </c>
      <c r="H60" s="23">
        <f t="shared" si="18"/>
        <v>0</v>
      </c>
    </row>
    <row r="61" spans="1:8" ht="63">
      <c r="A61" s="60" t="e">
        <f t="shared" si="1"/>
        <v>#REF!</v>
      </c>
      <c r="B61" s="52" t="s">
        <v>113</v>
      </c>
      <c r="C61" s="36">
        <v>2330080060</v>
      </c>
      <c r="D61" s="36"/>
      <c r="E61" s="180"/>
      <c r="F61" s="41">
        <f>F62</f>
        <v>91887.49</v>
      </c>
      <c r="G61" s="23">
        <f t="shared" ref="G61:H62" si="19">G62</f>
        <v>0</v>
      </c>
      <c r="H61" s="23">
        <f t="shared" si="19"/>
        <v>0</v>
      </c>
    </row>
    <row r="62" spans="1:8" ht="31.5">
      <c r="A62" s="60" t="e">
        <f t="shared" si="1"/>
        <v>#REF!</v>
      </c>
      <c r="B62" s="53" t="s">
        <v>81</v>
      </c>
      <c r="C62" s="36">
        <v>2330080060</v>
      </c>
      <c r="D62" s="36">
        <v>200</v>
      </c>
      <c r="E62" s="180"/>
      <c r="F62" s="41">
        <f>F63</f>
        <v>91887.49</v>
      </c>
      <c r="G62" s="41">
        <f t="shared" si="19"/>
        <v>0</v>
      </c>
      <c r="H62" s="41">
        <f t="shared" si="19"/>
        <v>0</v>
      </c>
    </row>
    <row r="63" spans="1:8" ht="15.75">
      <c r="A63" s="60" t="e">
        <f>#REF!+1</f>
        <v>#REF!</v>
      </c>
      <c r="B63" s="52" t="s">
        <v>18</v>
      </c>
      <c r="C63" s="36">
        <v>2330080060</v>
      </c>
      <c r="D63" s="36">
        <v>240</v>
      </c>
      <c r="E63" s="180" t="s">
        <v>44</v>
      </c>
      <c r="F63" s="41">
        <f>F64</f>
        <v>91887.49</v>
      </c>
      <c r="G63" s="23">
        <f>G64</f>
        <v>0</v>
      </c>
      <c r="H63" s="23">
        <f>H64</f>
        <v>0</v>
      </c>
    </row>
    <row r="64" spans="1:8" ht="15.75">
      <c r="A64" s="60" t="e">
        <f t="shared" si="1"/>
        <v>#REF!</v>
      </c>
      <c r="B64" s="52" t="s">
        <v>21</v>
      </c>
      <c r="C64" s="36">
        <v>2330080060</v>
      </c>
      <c r="D64" s="36">
        <v>240</v>
      </c>
      <c r="E64" s="180" t="s">
        <v>47</v>
      </c>
      <c r="F64" s="41">
        <f>'пр№6 ведомст'!G123</f>
        <v>91887.49</v>
      </c>
      <c r="G64" s="23">
        <v>0</v>
      </c>
      <c r="H64" s="23">
        <v>0</v>
      </c>
    </row>
    <row r="65" spans="1:8" ht="78.75">
      <c r="A65" s="60" t="e">
        <f t="shared" si="1"/>
        <v>#REF!</v>
      </c>
      <c r="B65" s="52" t="s">
        <v>114</v>
      </c>
      <c r="C65" s="36">
        <v>2330080070</v>
      </c>
      <c r="D65" s="36"/>
      <c r="E65" s="180"/>
      <c r="F65" s="41">
        <f>F66</f>
        <v>63552.19</v>
      </c>
      <c r="G65" s="23">
        <f t="shared" ref="G65:H66" si="20">G66</f>
        <v>0</v>
      </c>
      <c r="H65" s="23">
        <f t="shared" si="20"/>
        <v>0</v>
      </c>
    </row>
    <row r="66" spans="1:8" ht="31.5">
      <c r="A66" s="60" t="e">
        <f t="shared" si="1"/>
        <v>#REF!</v>
      </c>
      <c r="B66" s="53" t="s">
        <v>81</v>
      </c>
      <c r="C66" s="36">
        <v>2330080070</v>
      </c>
      <c r="D66" s="36">
        <v>200</v>
      </c>
      <c r="E66" s="180"/>
      <c r="F66" s="41">
        <f>F67</f>
        <v>63552.19</v>
      </c>
      <c r="G66" s="41">
        <f t="shared" si="20"/>
        <v>0</v>
      </c>
      <c r="H66" s="41">
        <f t="shared" si="20"/>
        <v>0</v>
      </c>
    </row>
    <row r="67" spans="1:8" ht="15.75">
      <c r="A67" s="60" t="e">
        <f>#REF!+1</f>
        <v>#REF!</v>
      </c>
      <c r="B67" s="52" t="s">
        <v>18</v>
      </c>
      <c r="C67" s="36">
        <v>2330080070</v>
      </c>
      <c r="D67" s="36">
        <v>240</v>
      </c>
      <c r="E67" s="180" t="s">
        <v>44</v>
      </c>
      <c r="F67" s="41">
        <f>F68</f>
        <v>63552.19</v>
      </c>
      <c r="G67" s="23">
        <f>G68</f>
        <v>0</v>
      </c>
      <c r="H67" s="23">
        <f>H68</f>
        <v>0</v>
      </c>
    </row>
    <row r="68" spans="1:8" ht="15.75">
      <c r="A68" s="60" t="e">
        <f t="shared" si="1"/>
        <v>#REF!</v>
      </c>
      <c r="B68" s="52" t="s">
        <v>21</v>
      </c>
      <c r="C68" s="36">
        <v>2330080070</v>
      </c>
      <c r="D68" s="36">
        <v>240</v>
      </c>
      <c r="E68" s="180" t="s">
        <v>47</v>
      </c>
      <c r="F68" s="41">
        <f>'пр№6 ведомст'!G125</f>
        <v>63552.19</v>
      </c>
      <c r="G68" s="41">
        <v>0</v>
      </c>
      <c r="H68" s="41">
        <v>0</v>
      </c>
    </row>
    <row r="69" spans="1:8" ht="15.75">
      <c r="A69" s="60" t="e">
        <f t="shared" si="1"/>
        <v>#REF!</v>
      </c>
      <c r="B69" s="77" t="s">
        <v>118</v>
      </c>
      <c r="C69" s="99">
        <v>2340000000</v>
      </c>
      <c r="D69" s="99" t="s">
        <v>56</v>
      </c>
      <c r="E69" s="179"/>
      <c r="F69" s="112">
        <f>F70+F74+F84</f>
        <v>449822</v>
      </c>
      <c r="G69" s="112">
        <f>G70+G74</f>
        <v>0</v>
      </c>
      <c r="H69" s="112">
        <f>H70+H74</f>
        <v>0</v>
      </c>
    </row>
    <row r="70" spans="1:8" ht="47.25">
      <c r="A70" s="60" t="e">
        <f t="shared" si="1"/>
        <v>#REF!</v>
      </c>
      <c r="B70" s="52" t="s">
        <v>119</v>
      </c>
      <c r="C70" s="36">
        <v>2340080010</v>
      </c>
      <c r="D70" s="36" t="s">
        <v>56</v>
      </c>
      <c r="E70" s="180"/>
      <c r="F70" s="41">
        <f>F71</f>
        <v>135000</v>
      </c>
      <c r="G70" s="23">
        <f t="shared" ref="G70:H71" si="21">G71</f>
        <v>0</v>
      </c>
      <c r="H70" s="23">
        <f t="shared" si="21"/>
        <v>0</v>
      </c>
    </row>
    <row r="71" spans="1:8" ht="31.5">
      <c r="A71" s="60" t="e">
        <f t="shared" si="1"/>
        <v>#REF!</v>
      </c>
      <c r="B71" s="53" t="s">
        <v>81</v>
      </c>
      <c r="C71" s="36">
        <v>2340080010</v>
      </c>
      <c r="D71" s="36">
        <v>200</v>
      </c>
      <c r="E71" s="180"/>
      <c r="F71" s="41">
        <f>F72</f>
        <v>135000</v>
      </c>
      <c r="G71" s="41">
        <f t="shared" si="21"/>
        <v>0</v>
      </c>
      <c r="H71" s="41">
        <f t="shared" si="21"/>
        <v>0</v>
      </c>
    </row>
    <row r="72" spans="1:8" ht="15.75">
      <c r="A72" s="60" t="e">
        <f>#REF!+1</f>
        <v>#REF!</v>
      </c>
      <c r="B72" s="53" t="s">
        <v>24</v>
      </c>
      <c r="C72" s="36">
        <v>2340080010</v>
      </c>
      <c r="D72" s="36">
        <v>240</v>
      </c>
      <c r="E72" s="180" t="s">
        <v>50</v>
      </c>
      <c r="F72" s="41">
        <f>F73</f>
        <v>135000</v>
      </c>
      <c r="G72" s="23">
        <f t="shared" ref="G72:H72" si="22">G73</f>
        <v>0</v>
      </c>
      <c r="H72" s="23">
        <f t="shared" si="22"/>
        <v>0</v>
      </c>
    </row>
    <row r="73" spans="1:8" ht="15.75">
      <c r="A73" s="60" t="e">
        <f t="shared" si="1"/>
        <v>#REF!</v>
      </c>
      <c r="B73" s="52" t="s">
        <v>25</v>
      </c>
      <c r="C73" s="36">
        <v>2340080010</v>
      </c>
      <c r="D73" s="36">
        <v>240</v>
      </c>
      <c r="E73" s="180" t="s">
        <v>51</v>
      </c>
      <c r="F73" s="41">
        <f>'пр№6 ведомст'!G138</f>
        <v>135000</v>
      </c>
      <c r="G73" s="23">
        <v>0</v>
      </c>
      <c r="H73" s="23">
        <v>0</v>
      </c>
    </row>
    <row r="74" spans="1:8" ht="47.25">
      <c r="A74" s="60" t="e">
        <f t="shared" ref="A74:A139" si="23">A73+1</f>
        <v>#REF!</v>
      </c>
      <c r="B74" s="52" t="s">
        <v>123</v>
      </c>
      <c r="C74" s="36">
        <v>2340080020</v>
      </c>
      <c r="D74" s="36" t="s">
        <v>56</v>
      </c>
      <c r="E74" s="180"/>
      <c r="F74" s="108">
        <f>F83+F75+F78</f>
        <v>286682</v>
      </c>
      <c r="G74" s="130">
        <f t="shared" ref="G74:H74" si="24">G83+G75</f>
        <v>0</v>
      </c>
      <c r="H74" s="130">
        <f t="shared" si="24"/>
        <v>0</v>
      </c>
    </row>
    <row r="75" spans="1:8" customFormat="1" ht="15.75">
      <c r="A75" s="60" t="e">
        <f t="shared" si="23"/>
        <v>#REF!</v>
      </c>
      <c r="B75" s="87" t="s">
        <v>158</v>
      </c>
      <c r="C75" s="84" t="s">
        <v>157</v>
      </c>
      <c r="D75" s="84" t="s">
        <v>75</v>
      </c>
      <c r="E75" s="84" t="s">
        <v>56</v>
      </c>
      <c r="F75" s="113">
        <f>F76</f>
        <v>217728</v>
      </c>
      <c r="G75" s="113">
        <f t="shared" ref="G75:H75" si="25">G76</f>
        <v>0</v>
      </c>
      <c r="H75" s="113">
        <f t="shared" si="25"/>
        <v>0</v>
      </c>
    </row>
    <row r="76" spans="1:8" customFormat="1" ht="15.75">
      <c r="A76" s="60" t="e">
        <f t="shared" si="23"/>
        <v>#REF!</v>
      </c>
      <c r="B76" s="87" t="s">
        <v>29</v>
      </c>
      <c r="C76" s="84" t="s">
        <v>157</v>
      </c>
      <c r="D76" s="84" t="s">
        <v>205</v>
      </c>
      <c r="E76" s="84" t="s">
        <v>54</v>
      </c>
      <c r="F76" s="89">
        <f>F77</f>
        <v>217728</v>
      </c>
      <c r="G76" s="79">
        <f t="shared" ref="G76:H76" si="26">G77</f>
        <v>0</v>
      </c>
      <c r="H76" s="79">
        <f t="shared" si="26"/>
        <v>0</v>
      </c>
    </row>
    <row r="77" spans="1:8" customFormat="1" ht="15.75">
      <c r="A77" s="60" t="e">
        <f t="shared" si="23"/>
        <v>#REF!</v>
      </c>
      <c r="B77" s="87" t="s">
        <v>29</v>
      </c>
      <c r="C77" s="84" t="s">
        <v>157</v>
      </c>
      <c r="D77" s="84" t="s">
        <v>205</v>
      </c>
      <c r="E77" s="84" t="s">
        <v>55</v>
      </c>
      <c r="F77" s="89">
        <v>217728</v>
      </c>
      <c r="G77" s="79"/>
      <c r="H77" s="79"/>
    </row>
    <row r="78" spans="1:8" customFormat="1" ht="47.25">
      <c r="A78" s="60" t="e">
        <f t="shared" si="23"/>
        <v>#REF!</v>
      </c>
      <c r="B78" s="87" t="s">
        <v>159</v>
      </c>
      <c r="C78" s="84" t="s">
        <v>157</v>
      </c>
      <c r="D78" s="84" t="s">
        <v>205</v>
      </c>
      <c r="E78" s="84" t="s">
        <v>56</v>
      </c>
      <c r="F78" s="89">
        <f>F79</f>
        <v>65754</v>
      </c>
      <c r="G78" s="79">
        <f t="shared" ref="G78:H79" si="27">G79</f>
        <v>0</v>
      </c>
      <c r="H78" s="79">
        <f t="shared" si="27"/>
        <v>0</v>
      </c>
    </row>
    <row r="79" spans="1:8" customFormat="1" ht="15.75">
      <c r="A79" s="60" t="e">
        <f t="shared" si="23"/>
        <v>#REF!</v>
      </c>
      <c r="B79" s="87" t="s">
        <v>29</v>
      </c>
      <c r="C79" s="84" t="s">
        <v>157</v>
      </c>
      <c r="D79" s="84" t="s">
        <v>205</v>
      </c>
      <c r="E79" s="84" t="s">
        <v>55</v>
      </c>
      <c r="F79" s="89">
        <f>F80</f>
        <v>65754</v>
      </c>
      <c r="G79" s="79">
        <f t="shared" si="27"/>
        <v>0</v>
      </c>
      <c r="H79" s="79">
        <f t="shared" si="27"/>
        <v>0</v>
      </c>
    </row>
    <row r="80" spans="1:8" customFormat="1" ht="15.75">
      <c r="A80" s="60" t="e">
        <f t="shared" si="23"/>
        <v>#REF!</v>
      </c>
      <c r="B80" s="87" t="s">
        <v>29</v>
      </c>
      <c r="C80" s="84" t="s">
        <v>157</v>
      </c>
      <c r="D80" s="84" t="s">
        <v>205</v>
      </c>
      <c r="E80" s="84" t="s">
        <v>55</v>
      </c>
      <c r="F80" s="89">
        <v>65754</v>
      </c>
      <c r="G80" s="79"/>
      <c r="H80" s="79"/>
    </row>
    <row r="81" spans="1:8" ht="47.25">
      <c r="A81" s="60" t="e">
        <f t="shared" si="23"/>
        <v>#REF!</v>
      </c>
      <c r="B81" s="52" t="s">
        <v>123</v>
      </c>
      <c r="C81" s="36">
        <v>2340080020</v>
      </c>
      <c r="D81" s="36">
        <v>200</v>
      </c>
      <c r="E81" s="180"/>
      <c r="F81" s="108">
        <v>2200</v>
      </c>
      <c r="G81" s="130">
        <f>G89+G83</f>
        <v>657239.17999999993</v>
      </c>
      <c r="H81" s="130">
        <f>H89+H83</f>
        <v>657239.17999999993</v>
      </c>
    </row>
    <row r="82" spans="1:8" customFormat="1" ht="15.75">
      <c r="A82" s="60" t="e">
        <f t="shared" si="23"/>
        <v>#REF!</v>
      </c>
      <c r="B82" s="87" t="s">
        <v>29</v>
      </c>
      <c r="C82" s="84" t="s">
        <v>157</v>
      </c>
      <c r="D82" s="84" t="s">
        <v>99</v>
      </c>
      <c r="E82" s="84" t="s">
        <v>54</v>
      </c>
      <c r="F82" s="89">
        <f>F83</f>
        <v>3200</v>
      </c>
      <c r="G82" s="79">
        <f t="shared" ref="G82:H82" si="28">G83</f>
        <v>0</v>
      </c>
      <c r="H82" s="79">
        <f t="shared" si="28"/>
        <v>0</v>
      </c>
    </row>
    <row r="83" spans="1:8" customFormat="1" ht="47.25">
      <c r="A83" s="60" t="e">
        <f>A80+1</f>
        <v>#REF!</v>
      </c>
      <c r="B83" s="152" t="s">
        <v>200</v>
      </c>
      <c r="C83" s="153" t="s">
        <v>157</v>
      </c>
      <c r="D83" s="153" t="s">
        <v>99</v>
      </c>
      <c r="E83" s="153" t="s">
        <v>55</v>
      </c>
      <c r="F83" s="171">
        <f>'пр№6 ведомст'!G154</f>
        <v>3200</v>
      </c>
      <c r="G83" s="138"/>
      <c r="H83" s="138"/>
    </row>
    <row r="84" spans="1:8" customFormat="1" ht="47.25">
      <c r="A84" s="60" t="e">
        <f t="shared" si="23"/>
        <v>#REF!</v>
      </c>
      <c r="B84" s="52" t="s">
        <v>123</v>
      </c>
      <c r="C84" s="153" t="s">
        <v>188</v>
      </c>
      <c r="D84" s="153" t="s">
        <v>98</v>
      </c>
      <c r="E84" s="153"/>
      <c r="F84" s="171">
        <v>28140</v>
      </c>
      <c r="G84" s="138"/>
      <c r="H84" s="138"/>
    </row>
    <row r="85" spans="1:8" customFormat="1" ht="15.75">
      <c r="A85" s="60" t="e">
        <f t="shared" si="23"/>
        <v>#REF!</v>
      </c>
      <c r="B85" s="87" t="s">
        <v>29</v>
      </c>
      <c r="C85" s="153" t="s">
        <v>188</v>
      </c>
      <c r="D85" s="153" t="s">
        <v>99</v>
      </c>
      <c r="E85" s="153" t="s">
        <v>54</v>
      </c>
      <c r="F85" s="171">
        <v>28140</v>
      </c>
      <c r="G85" s="138"/>
      <c r="H85" s="138"/>
    </row>
    <row r="86" spans="1:8" customFormat="1" ht="47.25">
      <c r="A86" s="60" t="e">
        <f t="shared" si="23"/>
        <v>#REF!</v>
      </c>
      <c r="B86" s="152" t="s">
        <v>199</v>
      </c>
      <c r="C86" s="153" t="s">
        <v>188</v>
      </c>
      <c r="D86" s="153" t="s">
        <v>99</v>
      </c>
      <c r="E86" s="153" t="s">
        <v>55</v>
      </c>
      <c r="F86" s="171">
        <v>28140</v>
      </c>
      <c r="G86" s="138"/>
      <c r="H86" s="138"/>
    </row>
    <row r="87" spans="1:8" ht="31.5">
      <c r="A87" s="60" t="e">
        <f t="shared" si="23"/>
        <v>#REF!</v>
      </c>
      <c r="B87" s="110" t="s">
        <v>71</v>
      </c>
      <c r="C87" s="105" t="s">
        <v>129</v>
      </c>
      <c r="D87" s="106" t="s">
        <v>56</v>
      </c>
      <c r="E87" s="181"/>
      <c r="F87" s="108">
        <f>F88+F98+F142+F147</f>
        <v>4778529.9700000007</v>
      </c>
      <c r="G87" s="108">
        <f t="shared" ref="G87:H87" si="29">G88+G98+G142+G147</f>
        <v>1557033.7</v>
      </c>
      <c r="H87" s="108">
        <f t="shared" si="29"/>
        <v>1519367.5</v>
      </c>
    </row>
    <row r="88" spans="1:8" customFormat="1" ht="47.25">
      <c r="A88" s="60" t="e">
        <f>#REF!+1</f>
        <v>#REF!</v>
      </c>
      <c r="B88" s="87" t="s">
        <v>73</v>
      </c>
      <c r="C88" s="84" t="s">
        <v>130</v>
      </c>
      <c r="D88" s="84" t="s">
        <v>56</v>
      </c>
      <c r="E88" s="84" t="s">
        <v>56</v>
      </c>
      <c r="F88" s="89">
        <f>F89</f>
        <v>668950</v>
      </c>
      <c r="G88" s="89">
        <f t="shared" ref="G88:H88" si="30">G91+G96+G94</f>
        <v>657239.17999999993</v>
      </c>
      <c r="H88" s="89">
        <f t="shared" si="30"/>
        <v>657239.17999999993</v>
      </c>
    </row>
    <row r="89" spans="1:8" customFormat="1" ht="47.25">
      <c r="A89" s="60" t="e">
        <f t="shared" si="23"/>
        <v>#REF!</v>
      </c>
      <c r="B89" s="184" t="s">
        <v>70</v>
      </c>
      <c r="C89" s="185" t="s">
        <v>130</v>
      </c>
      <c r="D89" s="185" t="s">
        <v>75</v>
      </c>
      <c r="E89" s="185" t="s">
        <v>56</v>
      </c>
      <c r="F89" s="186">
        <f>F90+F92+F94+F96</f>
        <v>668950</v>
      </c>
      <c r="G89" s="186">
        <f>G90+G92+G94+G96</f>
        <v>657239.17999999993</v>
      </c>
      <c r="H89" s="186">
        <f t="shared" ref="H89" si="31">H90+H92+H94+H96</f>
        <v>657239.17999999993</v>
      </c>
    </row>
    <row r="90" spans="1:8" customFormat="1" ht="47.25">
      <c r="A90" s="60" t="e">
        <f t="shared" si="23"/>
        <v>#REF!</v>
      </c>
      <c r="B90" s="87" t="s">
        <v>70</v>
      </c>
      <c r="C90" s="84" t="s">
        <v>130</v>
      </c>
      <c r="D90" s="84" t="s">
        <v>77</v>
      </c>
      <c r="E90" s="84" t="s">
        <v>31</v>
      </c>
      <c r="F90" s="89">
        <f>F91</f>
        <v>504792</v>
      </c>
      <c r="G90" s="89">
        <f t="shared" ref="G90:H90" si="32">G91</f>
        <v>504792</v>
      </c>
      <c r="H90" s="89">
        <f t="shared" si="32"/>
        <v>504792</v>
      </c>
    </row>
    <row r="91" spans="1:8" customFormat="1" ht="31.5">
      <c r="A91" s="60" t="e">
        <f t="shared" si="23"/>
        <v>#REF!</v>
      </c>
      <c r="B91" s="87" t="s">
        <v>160</v>
      </c>
      <c r="C91" s="84" t="s">
        <v>130</v>
      </c>
      <c r="D91" s="84" t="s">
        <v>77</v>
      </c>
      <c r="E91" s="84" t="s">
        <v>32</v>
      </c>
      <c r="F91" s="89">
        <v>504792</v>
      </c>
      <c r="G91" s="89">
        <v>504792</v>
      </c>
      <c r="H91" s="89">
        <v>504792</v>
      </c>
    </row>
    <row r="92" spans="1:8" customFormat="1" ht="47.25">
      <c r="A92" s="60"/>
      <c r="B92" s="87" t="s">
        <v>70</v>
      </c>
      <c r="C92" s="84" t="s">
        <v>130</v>
      </c>
      <c r="D92" s="84" t="s">
        <v>77</v>
      </c>
      <c r="E92" s="84"/>
      <c r="F92" s="89">
        <f>F93</f>
        <v>11710</v>
      </c>
      <c r="G92" s="89"/>
      <c r="H92" s="89"/>
    </row>
    <row r="93" spans="1:8" customFormat="1" ht="47.25">
      <c r="A93" s="60" t="e">
        <f>A91+1</f>
        <v>#REF!</v>
      </c>
      <c r="B93" s="87" t="s">
        <v>207</v>
      </c>
      <c r="C93" s="84" t="s">
        <v>130</v>
      </c>
      <c r="D93" s="84" t="s">
        <v>77</v>
      </c>
      <c r="E93" s="84" t="s">
        <v>32</v>
      </c>
      <c r="F93" s="89">
        <f>'пр№6 ведомст'!G19</f>
        <v>11710</v>
      </c>
      <c r="G93" s="89">
        <f t="shared" ref="G93:H94" si="33">G94</f>
        <v>0</v>
      </c>
      <c r="H93" s="89">
        <f t="shared" si="33"/>
        <v>0</v>
      </c>
    </row>
    <row r="94" spans="1:8" customFormat="1" ht="47.25">
      <c r="A94" s="60" t="e">
        <f t="shared" si="23"/>
        <v>#REF!</v>
      </c>
      <c r="B94" s="87" t="s">
        <v>70</v>
      </c>
      <c r="C94" s="84" t="s">
        <v>203</v>
      </c>
      <c r="D94" s="84" t="s">
        <v>77</v>
      </c>
      <c r="E94" s="84" t="s">
        <v>31</v>
      </c>
      <c r="F94" s="89">
        <f>F95</f>
        <v>0</v>
      </c>
      <c r="G94" s="89">
        <f t="shared" si="33"/>
        <v>0</v>
      </c>
      <c r="H94" s="89">
        <f t="shared" si="33"/>
        <v>0</v>
      </c>
    </row>
    <row r="95" spans="1:8" customFormat="1" ht="63">
      <c r="A95" s="60" t="e">
        <f t="shared" si="23"/>
        <v>#REF!</v>
      </c>
      <c r="B95" s="87" t="s">
        <v>206</v>
      </c>
      <c r="C95" s="84" t="s">
        <v>203</v>
      </c>
      <c r="D95" s="84" t="s">
        <v>77</v>
      </c>
      <c r="E95" s="84" t="s">
        <v>32</v>
      </c>
      <c r="F95" s="89"/>
      <c r="G95" s="24"/>
      <c r="H95" s="24"/>
    </row>
    <row r="96" spans="1:8" customFormat="1" ht="47.25">
      <c r="A96" s="60" t="e">
        <f t="shared" si="23"/>
        <v>#REF!</v>
      </c>
      <c r="B96" s="87" t="s">
        <v>70</v>
      </c>
      <c r="C96" s="84" t="s">
        <v>130</v>
      </c>
      <c r="D96" s="84" t="s">
        <v>77</v>
      </c>
      <c r="E96" s="84" t="s">
        <v>31</v>
      </c>
      <c r="F96" s="89">
        <f>F97</f>
        <v>152448</v>
      </c>
      <c r="G96" s="89">
        <f t="shared" ref="G96:H96" si="34">G97</f>
        <v>152447.18</v>
      </c>
      <c r="H96" s="89">
        <f t="shared" si="34"/>
        <v>152447.18</v>
      </c>
    </row>
    <row r="97" spans="1:8" customFormat="1" ht="47.25">
      <c r="A97" s="60" t="e">
        <f t="shared" si="23"/>
        <v>#REF!</v>
      </c>
      <c r="B97" s="87" t="s">
        <v>162</v>
      </c>
      <c r="C97" s="84" t="s">
        <v>130</v>
      </c>
      <c r="D97" s="84" t="s">
        <v>77</v>
      </c>
      <c r="E97" s="84" t="s">
        <v>32</v>
      </c>
      <c r="F97" s="89">
        <v>152448</v>
      </c>
      <c r="G97" s="24">
        <v>152447.18</v>
      </c>
      <c r="H97" s="24">
        <v>152447.18</v>
      </c>
    </row>
    <row r="98" spans="1:8" ht="47.25">
      <c r="A98" s="60" t="e">
        <f t="shared" si="23"/>
        <v>#REF!</v>
      </c>
      <c r="B98" s="52" t="s">
        <v>79</v>
      </c>
      <c r="C98" s="40" t="s">
        <v>133</v>
      </c>
      <c r="D98" s="36" t="s">
        <v>56</v>
      </c>
      <c r="E98" s="180"/>
      <c r="F98" s="41">
        <f>F104+F108+F116+F122+F126+F134+F138+F112+F99</f>
        <v>4056085.97</v>
      </c>
      <c r="G98" s="41">
        <f t="shared" ref="G98:H98" si="35">G104+G108+G116+G122+G126+G134+G138+G112+G99</f>
        <v>882994.52</v>
      </c>
      <c r="H98" s="41">
        <f t="shared" si="35"/>
        <v>845328.32000000007</v>
      </c>
    </row>
    <row r="99" spans="1:8" ht="78.75">
      <c r="A99" s="60" t="e">
        <f t="shared" si="23"/>
        <v>#REF!</v>
      </c>
      <c r="B99" s="52" t="s">
        <v>97</v>
      </c>
      <c r="C99" s="40" t="s">
        <v>143</v>
      </c>
      <c r="D99" s="36" t="s">
        <v>56</v>
      </c>
      <c r="E99" s="180"/>
      <c r="F99" s="41">
        <f>F101</f>
        <v>5107</v>
      </c>
      <c r="G99" s="23">
        <f t="shared" ref="G99:H99" si="36">G101</f>
        <v>0</v>
      </c>
      <c r="H99" s="23">
        <f t="shared" si="36"/>
        <v>0</v>
      </c>
    </row>
    <row r="100" spans="1:8" ht="31.5">
      <c r="A100" s="60" t="e">
        <f t="shared" si="23"/>
        <v>#REF!</v>
      </c>
      <c r="B100" s="53" t="s">
        <v>81</v>
      </c>
      <c r="C100" s="40" t="s">
        <v>143</v>
      </c>
      <c r="D100" s="36" t="s">
        <v>98</v>
      </c>
      <c r="E100" s="180"/>
      <c r="F100" s="41">
        <f>F101</f>
        <v>5107</v>
      </c>
      <c r="G100" s="23">
        <f t="shared" ref="G100:H100" si="37">G101</f>
        <v>0</v>
      </c>
      <c r="H100" s="23">
        <f t="shared" si="37"/>
        <v>0</v>
      </c>
    </row>
    <row r="101" spans="1:8" ht="31.5">
      <c r="A101" s="60" t="e">
        <f t="shared" si="23"/>
        <v>#REF!</v>
      </c>
      <c r="B101" s="53" t="s">
        <v>82</v>
      </c>
      <c r="C101" s="40" t="s">
        <v>143</v>
      </c>
      <c r="D101" s="36" t="s">
        <v>99</v>
      </c>
      <c r="E101" s="180"/>
      <c r="F101" s="41">
        <v>5107</v>
      </c>
      <c r="G101" s="23"/>
      <c r="H101" s="23">
        <v>0</v>
      </c>
    </row>
    <row r="102" spans="1:8" ht="15.75">
      <c r="A102" s="60" t="e">
        <f t="shared" si="23"/>
        <v>#REF!</v>
      </c>
      <c r="B102" s="53" t="s">
        <v>11</v>
      </c>
      <c r="C102" s="40" t="s">
        <v>143</v>
      </c>
      <c r="D102" s="36">
        <v>240</v>
      </c>
      <c r="E102" s="180" t="s">
        <v>37</v>
      </c>
      <c r="F102" s="108">
        <f>F103</f>
        <v>5107</v>
      </c>
      <c r="G102" s="42">
        <f t="shared" ref="G102:H102" si="38">G103</f>
        <v>0</v>
      </c>
      <c r="H102" s="42">
        <f t="shared" si="38"/>
        <v>0</v>
      </c>
    </row>
    <row r="103" spans="1:8" ht="15.75">
      <c r="A103" s="60" t="e">
        <f t="shared" si="23"/>
        <v>#REF!</v>
      </c>
      <c r="B103" s="104" t="s">
        <v>12</v>
      </c>
      <c r="C103" s="105" t="s">
        <v>143</v>
      </c>
      <c r="D103" s="106">
        <v>240</v>
      </c>
      <c r="E103" s="182" t="s">
        <v>38</v>
      </c>
      <c r="F103" s="176">
        <f>F100</f>
        <v>5107</v>
      </c>
      <c r="G103" s="85">
        <f t="shared" ref="G103:H103" si="39">G100</f>
        <v>0</v>
      </c>
      <c r="H103" s="85">
        <f t="shared" si="39"/>
        <v>0</v>
      </c>
    </row>
    <row r="104" spans="1:8" customFormat="1" ht="31.5">
      <c r="A104" s="60" t="e">
        <f t="shared" si="23"/>
        <v>#REF!</v>
      </c>
      <c r="B104" s="87" t="s">
        <v>160</v>
      </c>
      <c r="C104" s="84" t="s">
        <v>134</v>
      </c>
      <c r="D104" s="84" t="s">
        <v>75</v>
      </c>
      <c r="E104" s="111" t="s">
        <v>56</v>
      </c>
      <c r="F104" s="89">
        <f>F105</f>
        <v>384491.02</v>
      </c>
      <c r="G104" s="89">
        <f t="shared" ref="G104:H104" si="40">G106+G107</f>
        <v>384491.02</v>
      </c>
      <c r="H104" s="89">
        <f t="shared" si="40"/>
        <v>384491.02</v>
      </c>
    </row>
    <row r="105" spans="1:8" customFormat="1" ht="63">
      <c r="A105" s="60" t="e">
        <f t="shared" si="23"/>
        <v>#REF!</v>
      </c>
      <c r="B105" s="87" t="s">
        <v>8</v>
      </c>
      <c r="C105" s="84" t="s">
        <v>134</v>
      </c>
      <c r="D105" s="84" t="s">
        <v>77</v>
      </c>
      <c r="E105" s="84" t="s">
        <v>31</v>
      </c>
      <c r="F105" s="89">
        <f>F106+F107</f>
        <v>384491.02</v>
      </c>
      <c r="G105" s="89">
        <f t="shared" ref="G105:H105" si="41">G106+G107</f>
        <v>384491.02</v>
      </c>
      <c r="H105" s="89">
        <f t="shared" si="41"/>
        <v>384491.02</v>
      </c>
    </row>
    <row r="106" spans="1:8" customFormat="1" ht="63">
      <c r="A106" s="60" t="e">
        <f t="shared" si="23"/>
        <v>#REF!</v>
      </c>
      <c r="B106" s="87" t="s">
        <v>8</v>
      </c>
      <c r="C106" s="84" t="s">
        <v>134</v>
      </c>
      <c r="D106" s="84" t="s">
        <v>77</v>
      </c>
      <c r="E106" s="84" t="s">
        <v>34</v>
      </c>
      <c r="F106" s="89">
        <v>295308</v>
      </c>
      <c r="G106" s="89">
        <v>295308</v>
      </c>
      <c r="H106" s="89">
        <v>295308</v>
      </c>
    </row>
    <row r="107" spans="1:8" customFormat="1" ht="54" customHeight="1">
      <c r="A107" s="60" t="e">
        <f t="shared" si="23"/>
        <v>#REF!</v>
      </c>
      <c r="B107" s="87" t="s">
        <v>162</v>
      </c>
      <c r="C107" s="84" t="s">
        <v>134</v>
      </c>
      <c r="D107" s="84" t="s">
        <v>77</v>
      </c>
      <c r="E107" s="84" t="s">
        <v>34</v>
      </c>
      <c r="F107" s="89">
        <v>89183.02</v>
      </c>
      <c r="G107" s="118">
        <v>89183.02</v>
      </c>
      <c r="H107" s="118">
        <v>89183.02</v>
      </c>
    </row>
    <row r="108" spans="1:8" customFormat="1" ht="31.5">
      <c r="A108" s="60" t="e">
        <f t="shared" si="23"/>
        <v>#REF!</v>
      </c>
      <c r="B108" s="53" t="s">
        <v>81</v>
      </c>
      <c r="C108" s="40" t="s">
        <v>134</v>
      </c>
      <c r="D108" s="36">
        <v>200</v>
      </c>
      <c r="E108" s="180"/>
      <c r="F108" s="41">
        <f>F109</f>
        <v>1020468.59</v>
      </c>
      <c r="G108" s="23">
        <f t="shared" ref="G108:H108" si="42">G109</f>
        <v>0</v>
      </c>
      <c r="H108" s="23">
        <f t="shared" si="42"/>
        <v>0</v>
      </c>
    </row>
    <row r="109" spans="1:8" customFormat="1" ht="31.5">
      <c r="A109" s="60" t="e">
        <f t="shared" si="23"/>
        <v>#REF!</v>
      </c>
      <c r="B109" s="53" t="s">
        <v>82</v>
      </c>
      <c r="C109" s="40" t="s">
        <v>134</v>
      </c>
      <c r="D109" s="36">
        <v>240</v>
      </c>
      <c r="E109" s="180"/>
      <c r="F109" s="41">
        <f>F110</f>
        <v>1020468.59</v>
      </c>
      <c r="G109" s="23"/>
      <c r="H109" s="23"/>
    </row>
    <row r="110" spans="1:8" ht="15.75">
      <c r="A110" s="60" t="e">
        <f t="shared" si="23"/>
        <v>#REF!</v>
      </c>
      <c r="B110" s="52" t="s">
        <v>5</v>
      </c>
      <c r="C110" s="40" t="s">
        <v>134</v>
      </c>
      <c r="D110" s="36">
        <v>240</v>
      </c>
      <c r="E110" s="180" t="s">
        <v>31</v>
      </c>
      <c r="F110" s="41">
        <f>F111</f>
        <v>1020468.59</v>
      </c>
      <c r="G110" s="23">
        <f t="shared" ref="G110:H110" si="43">G111</f>
        <v>0</v>
      </c>
      <c r="H110" s="23">
        <f t="shared" si="43"/>
        <v>0</v>
      </c>
    </row>
    <row r="111" spans="1:8" ht="63">
      <c r="A111" s="60" t="e">
        <f t="shared" si="23"/>
        <v>#REF!</v>
      </c>
      <c r="B111" s="52" t="s">
        <v>8</v>
      </c>
      <c r="C111" s="40" t="s">
        <v>134</v>
      </c>
      <c r="D111" s="36">
        <v>240</v>
      </c>
      <c r="E111" s="180" t="s">
        <v>34</v>
      </c>
      <c r="F111" s="41">
        <f>'пр№6 ведомст'!G34+9100</f>
        <v>1020468.59</v>
      </c>
      <c r="G111" s="42">
        <f t="shared" ref="G111:H111" si="44">G108</f>
        <v>0</v>
      </c>
      <c r="H111" s="42">
        <f t="shared" si="44"/>
        <v>0</v>
      </c>
    </row>
    <row r="112" spans="1:8" ht="63">
      <c r="A112" s="60" t="e">
        <f t="shared" si="23"/>
        <v>#REF!</v>
      </c>
      <c r="B112" s="55" t="s">
        <v>8</v>
      </c>
      <c r="C112" s="40" t="s">
        <v>134</v>
      </c>
      <c r="D112" s="40" t="s">
        <v>186</v>
      </c>
      <c r="E112" s="40"/>
      <c r="F112" s="148">
        <f>F113+F114+F115</f>
        <v>14971.619999999999</v>
      </c>
      <c r="G112" s="49">
        <v>0</v>
      </c>
      <c r="H112" s="49">
        <v>0</v>
      </c>
    </row>
    <row r="113" spans="1:256" ht="15.75">
      <c r="A113" s="60" t="e">
        <f t="shared" si="23"/>
        <v>#REF!</v>
      </c>
      <c r="B113" s="55" t="s">
        <v>83</v>
      </c>
      <c r="C113" s="40" t="s">
        <v>134</v>
      </c>
      <c r="D113" s="40" t="s">
        <v>208</v>
      </c>
      <c r="E113" s="40" t="s">
        <v>34</v>
      </c>
      <c r="F113" s="148">
        <f>'пр№6 ведомст'!G38</f>
        <v>11925.39</v>
      </c>
      <c r="G113" s="49">
        <v>0</v>
      </c>
      <c r="H113" s="49">
        <v>0</v>
      </c>
    </row>
    <row r="114" spans="1:256" ht="15.75">
      <c r="A114" s="60" t="e">
        <f t="shared" si="23"/>
        <v>#REF!</v>
      </c>
      <c r="B114" s="55" t="s">
        <v>83</v>
      </c>
      <c r="C114" s="40" t="s">
        <v>134</v>
      </c>
      <c r="D114" s="40" t="s">
        <v>208</v>
      </c>
      <c r="E114" s="40" t="s">
        <v>34</v>
      </c>
      <c r="F114" s="148">
        <v>1200</v>
      </c>
      <c r="G114" s="49">
        <v>0</v>
      </c>
      <c r="H114" s="49">
        <v>0</v>
      </c>
    </row>
    <row r="115" spans="1:256" ht="15.75">
      <c r="A115" s="60" t="e">
        <f t="shared" si="23"/>
        <v>#REF!</v>
      </c>
      <c r="B115" s="55" t="s">
        <v>83</v>
      </c>
      <c r="C115" s="40" t="s">
        <v>134</v>
      </c>
      <c r="D115" s="40" t="s">
        <v>209</v>
      </c>
      <c r="E115" s="40" t="s">
        <v>34</v>
      </c>
      <c r="F115" s="148">
        <v>1846.23</v>
      </c>
      <c r="G115" s="49">
        <v>0</v>
      </c>
      <c r="H115" s="49">
        <v>0</v>
      </c>
    </row>
    <row r="116" spans="1:256" customFormat="1" ht="94.5">
      <c r="A116" s="60" t="e">
        <f t="shared" si="23"/>
        <v>#REF!</v>
      </c>
      <c r="B116" s="87" t="s">
        <v>163</v>
      </c>
      <c r="C116" s="84" t="s">
        <v>135</v>
      </c>
      <c r="D116" s="84" t="s">
        <v>56</v>
      </c>
      <c r="E116" s="84" t="s">
        <v>56</v>
      </c>
      <c r="F116" s="89">
        <f>F119+F121</f>
        <v>610412.62</v>
      </c>
      <c r="G116" s="107"/>
      <c r="H116" s="107"/>
    </row>
    <row r="117" spans="1:256" customFormat="1" ht="31.5">
      <c r="A117" s="60" t="e">
        <f t="shared" si="23"/>
        <v>#REF!</v>
      </c>
      <c r="B117" s="87" t="s">
        <v>160</v>
      </c>
      <c r="C117" s="84" t="s">
        <v>135</v>
      </c>
      <c r="D117" s="84" t="s">
        <v>75</v>
      </c>
      <c r="E117" s="84" t="s">
        <v>56</v>
      </c>
      <c r="F117" s="89">
        <f>F118+F120</f>
        <v>610412.62</v>
      </c>
      <c r="G117" s="107"/>
      <c r="H117" s="107"/>
    </row>
    <row r="118" spans="1:256" customFormat="1" ht="63">
      <c r="A118" s="60" t="e">
        <f t="shared" si="23"/>
        <v>#REF!</v>
      </c>
      <c r="B118" s="87" t="s">
        <v>8</v>
      </c>
      <c r="C118" s="84" t="s">
        <v>135</v>
      </c>
      <c r="D118" s="84" t="s">
        <v>77</v>
      </c>
      <c r="E118" s="84" t="s">
        <v>31</v>
      </c>
      <c r="F118" s="89">
        <f>F119</f>
        <v>468826.9</v>
      </c>
      <c r="G118" s="107"/>
      <c r="H118" s="107"/>
    </row>
    <row r="119" spans="1:256" customFormat="1" ht="78.75">
      <c r="A119" s="60" t="e">
        <f t="shared" si="23"/>
        <v>#REF!</v>
      </c>
      <c r="B119" s="87" t="s">
        <v>164</v>
      </c>
      <c r="C119" s="84" t="s">
        <v>135</v>
      </c>
      <c r="D119" s="84" t="s">
        <v>77</v>
      </c>
      <c r="E119" s="84" t="s">
        <v>34</v>
      </c>
      <c r="F119" s="89">
        <v>468826.9</v>
      </c>
      <c r="G119" s="107"/>
      <c r="H119" s="107"/>
    </row>
    <row r="120" spans="1:256" customFormat="1" ht="63">
      <c r="A120" s="60" t="e">
        <f t="shared" si="23"/>
        <v>#REF!</v>
      </c>
      <c r="B120" s="87" t="s">
        <v>8</v>
      </c>
      <c r="C120" s="84" t="s">
        <v>135</v>
      </c>
      <c r="D120" s="84" t="s">
        <v>77</v>
      </c>
      <c r="E120" s="84" t="s">
        <v>31</v>
      </c>
      <c r="F120" s="89">
        <f>F121</f>
        <v>141585.72</v>
      </c>
      <c r="G120" s="107"/>
      <c r="H120" s="107"/>
    </row>
    <row r="121" spans="1:256" customFormat="1" ht="47.25">
      <c r="A121" s="60" t="e">
        <f t="shared" si="23"/>
        <v>#REF!</v>
      </c>
      <c r="B121" s="87" t="s">
        <v>162</v>
      </c>
      <c r="C121" s="84" t="s">
        <v>135</v>
      </c>
      <c r="D121" s="84" t="s">
        <v>77</v>
      </c>
      <c r="E121" s="84" t="s">
        <v>34</v>
      </c>
      <c r="F121" s="89">
        <v>141585.72</v>
      </c>
      <c r="G121" s="107"/>
      <c r="H121" s="107"/>
    </row>
    <row r="122" spans="1:256" customFormat="1" ht="47.25">
      <c r="A122" s="60" t="e">
        <f t="shared" si="23"/>
        <v>#REF!</v>
      </c>
      <c r="B122" s="52" t="s">
        <v>80</v>
      </c>
      <c r="C122" s="40" t="s">
        <v>134</v>
      </c>
      <c r="D122" s="36" t="s">
        <v>56</v>
      </c>
      <c r="E122" s="180"/>
      <c r="F122" s="41">
        <f>F123</f>
        <v>2170</v>
      </c>
      <c r="G122" s="23">
        <v>0</v>
      </c>
      <c r="H122" s="23">
        <v>0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customFormat="1" ht="31.5">
      <c r="A123" s="60" t="e">
        <f t="shared" si="23"/>
        <v>#REF!</v>
      </c>
      <c r="B123" s="53" t="s">
        <v>76</v>
      </c>
      <c r="C123" s="40" t="s">
        <v>134</v>
      </c>
      <c r="D123" s="36" t="s">
        <v>77</v>
      </c>
      <c r="E123" s="180"/>
      <c r="F123" s="41">
        <v>2170</v>
      </c>
      <c r="G123" s="23"/>
      <c r="H123" s="23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customFormat="1" ht="15.75">
      <c r="A124" s="60" t="e">
        <f t="shared" si="23"/>
        <v>#REF!</v>
      </c>
      <c r="B124" s="52" t="s">
        <v>5</v>
      </c>
      <c r="C124" s="40" t="s">
        <v>134</v>
      </c>
      <c r="D124" s="36">
        <v>120</v>
      </c>
      <c r="E124" s="180" t="s">
        <v>31</v>
      </c>
      <c r="F124" s="41">
        <f>F123</f>
        <v>2170</v>
      </c>
      <c r="G124" s="41">
        <f t="shared" ref="G124:H125" si="45">G123</f>
        <v>0</v>
      </c>
      <c r="H124" s="41">
        <f t="shared" si="45"/>
        <v>0</v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customFormat="1" ht="63">
      <c r="A125" s="60" t="e">
        <f t="shared" si="23"/>
        <v>#REF!</v>
      </c>
      <c r="B125" s="104" t="s">
        <v>8</v>
      </c>
      <c r="C125" s="105" t="s">
        <v>134</v>
      </c>
      <c r="D125" s="106">
        <v>120</v>
      </c>
      <c r="E125" s="181" t="s">
        <v>34</v>
      </c>
      <c r="F125" s="108">
        <f>F124</f>
        <v>2170</v>
      </c>
      <c r="G125" s="108">
        <f t="shared" si="45"/>
        <v>0</v>
      </c>
      <c r="H125" s="108">
        <f t="shared" si="45"/>
        <v>0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customFormat="1" ht="63">
      <c r="A126" s="60" t="e">
        <f t="shared" si="23"/>
        <v>#REF!</v>
      </c>
      <c r="B126" s="87" t="s">
        <v>8</v>
      </c>
      <c r="C126" s="84" t="s">
        <v>136</v>
      </c>
      <c r="D126" s="84" t="s">
        <v>56</v>
      </c>
      <c r="E126" s="84" t="s">
        <v>56</v>
      </c>
      <c r="F126" s="89">
        <f>F127</f>
        <v>1392298.76</v>
      </c>
      <c r="G126" s="89">
        <f t="shared" ref="G126:H126" si="46">G127</f>
        <v>397603.5</v>
      </c>
      <c r="H126" s="89">
        <f t="shared" si="46"/>
        <v>359937.3</v>
      </c>
    </row>
    <row r="127" spans="1:256" customFormat="1" ht="31.5">
      <c r="A127" s="60" t="e">
        <f t="shared" si="23"/>
        <v>#REF!</v>
      </c>
      <c r="B127" s="87" t="s">
        <v>160</v>
      </c>
      <c r="C127" s="84" t="s">
        <v>136</v>
      </c>
      <c r="D127" s="84" t="s">
        <v>75</v>
      </c>
      <c r="E127" s="84" t="s">
        <v>56</v>
      </c>
      <c r="F127" s="89">
        <f>F128</f>
        <v>1392298.76</v>
      </c>
      <c r="G127" s="89">
        <f t="shared" ref="G127:H127" si="47">G128</f>
        <v>397603.5</v>
      </c>
      <c r="H127" s="89">
        <f t="shared" si="47"/>
        <v>359937.3</v>
      </c>
    </row>
    <row r="128" spans="1:256" customFormat="1" ht="63">
      <c r="A128" s="60" t="e">
        <f t="shared" si="23"/>
        <v>#REF!</v>
      </c>
      <c r="B128" s="87" t="s">
        <v>8</v>
      </c>
      <c r="C128" s="84" t="s">
        <v>136</v>
      </c>
      <c r="D128" s="84" t="s">
        <v>77</v>
      </c>
      <c r="E128" s="84"/>
      <c r="F128" s="89">
        <f>F130+F133+F131</f>
        <v>1392298.76</v>
      </c>
      <c r="G128" s="89">
        <f t="shared" ref="G128:H128" si="48">G130+G133</f>
        <v>397603.5</v>
      </c>
      <c r="H128" s="89">
        <f t="shared" si="48"/>
        <v>359937.3</v>
      </c>
    </row>
    <row r="129" spans="1:256" ht="63">
      <c r="A129" s="60" t="e">
        <f>A127+1</f>
        <v>#REF!</v>
      </c>
      <c r="B129" s="87" t="s">
        <v>8</v>
      </c>
      <c r="C129" s="84" t="s">
        <v>136</v>
      </c>
      <c r="D129" s="84" t="s">
        <v>77</v>
      </c>
      <c r="E129" s="84" t="s">
        <v>31</v>
      </c>
      <c r="F129" s="89">
        <v>1027115.87</v>
      </c>
      <c r="G129" s="89">
        <v>397603.5</v>
      </c>
      <c r="H129" s="89">
        <v>359937.3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78.75">
      <c r="A130" s="60" t="e">
        <f>A128+1</f>
        <v>#REF!</v>
      </c>
      <c r="B130" s="87" t="s">
        <v>164</v>
      </c>
      <c r="C130" s="84" t="s">
        <v>136</v>
      </c>
      <c r="D130" s="84" t="s">
        <v>77</v>
      </c>
      <c r="E130" s="84" t="s">
        <v>34</v>
      </c>
      <c r="F130" s="89">
        <v>1027115.87</v>
      </c>
      <c r="G130" s="89">
        <v>397603.5</v>
      </c>
      <c r="H130" s="89">
        <v>359937.3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customFormat="1" ht="47.25">
      <c r="A131" s="60" t="e">
        <f t="shared" si="23"/>
        <v>#REF!</v>
      </c>
      <c r="B131" s="87" t="s">
        <v>162</v>
      </c>
      <c r="C131" s="84" t="s">
        <v>136</v>
      </c>
      <c r="D131" s="84" t="s">
        <v>77</v>
      </c>
      <c r="E131" s="84" t="s">
        <v>34</v>
      </c>
      <c r="F131" s="89">
        <v>310188.99</v>
      </c>
      <c r="G131" s="89"/>
      <c r="H131" s="89"/>
    </row>
    <row r="132" spans="1:256" customFormat="1" ht="63">
      <c r="A132" s="60" t="e">
        <f>A130+1</f>
        <v>#REF!</v>
      </c>
      <c r="B132" s="87" t="s">
        <v>8</v>
      </c>
      <c r="C132" s="84" t="s">
        <v>136</v>
      </c>
      <c r="D132" s="84" t="s">
        <v>210</v>
      </c>
      <c r="E132" s="84" t="s">
        <v>34</v>
      </c>
      <c r="F132" s="89">
        <v>54993.9</v>
      </c>
      <c r="G132" s="89"/>
      <c r="H132" s="89"/>
    </row>
    <row r="133" spans="1:256" customFormat="1" ht="31.5">
      <c r="A133" s="60" t="e">
        <f>A131+1</f>
        <v>#REF!</v>
      </c>
      <c r="B133" s="87" t="s">
        <v>211</v>
      </c>
      <c r="C133" s="84" t="s">
        <v>136</v>
      </c>
      <c r="D133" s="84" t="s">
        <v>210</v>
      </c>
      <c r="E133" s="84" t="s">
        <v>34</v>
      </c>
      <c r="F133" s="89">
        <v>54993.9</v>
      </c>
      <c r="G133" s="89"/>
      <c r="H133" s="89"/>
    </row>
    <row r="134" spans="1:256" customFormat="1" ht="31.5">
      <c r="A134" s="60" t="e">
        <f t="shared" si="23"/>
        <v>#REF!</v>
      </c>
      <c r="B134" s="53" t="s">
        <v>81</v>
      </c>
      <c r="C134" s="40" t="s">
        <v>137</v>
      </c>
      <c r="D134" s="36">
        <v>200</v>
      </c>
      <c r="E134" s="180"/>
      <c r="F134" s="41">
        <f>F135</f>
        <v>625266.36</v>
      </c>
      <c r="G134" s="23">
        <f t="shared" ref="G134:H134" si="49">G135</f>
        <v>100000</v>
      </c>
      <c r="H134" s="23">
        <f t="shared" si="49"/>
        <v>100000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ht="31.5">
      <c r="A135" s="60" t="e">
        <f t="shared" si="23"/>
        <v>#REF!</v>
      </c>
      <c r="B135" s="53" t="s">
        <v>82</v>
      </c>
      <c r="C135" s="40" t="s">
        <v>137</v>
      </c>
      <c r="D135" s="36">
        <v>240</v>
      </c>
      <c r="E135" s="39" t="s">
        <v>31</v>
      </c>
      <c r="F135" s="41">
        <f>'пр№6 ведомст'!G47</f>
        <v>625266.36</v>
      </c>
      <c r="G135" s="23">
        <v>100000</v>
      </c>
      <c r="H135" s="23">
        <v>100000</v>
      </c>
    </row>
    <row r="136" spans="1:256" ht="15.75">
      <c r="A136" s="60" t="e">
        <f t="shared" si="23"/>
        <v>#REF!</v>
      </c>
      <c r="B136" s="52" t="s">
        <v>5</v>
      </c>
      <c r="C136" s="40" t="s">
        <v>137</v>
      </c>
      <c r="D136" s="36">
        <v>240</v>
      </c>
      <c r="E136" s="39" t="s">
        <v>34</v>
      </c>
      <c r="F136" s="41">
        <f>F137</f>
        <v>625266.36</v>
      </c>
      <c r="G136" s="23">
        <f>G137</f>
        <v>100000</v>
      </c>
      <c r="H136" s="23">
        <f t="shared" ref="H136" si="50">H137</f>
        <v>100000</v>
      </c>
    </row>
    <row r="137" spans="1:256" ht="63">
      <c r="A137" s="60" t="e">
        <f t="shared" si="23"/>
        <v>#REF!</v>
      </c>
      <c r="B137" s="52" t="s">
        <v>8</v>
      </c>
      <c r="C137" s="40" t="s">
        <v>137</v>
      </c>
      <c r="D137" s="36">
        <v>240</v>
      </c>
      <c r="E137" s="180" t="s">
        <v>34</v>
      </c>
      <c r="F137" s="41">
        <f>F134</f>
        <v>625266.36</v>
      </c>
      <c r="G137" s="23">
        <f t="shared" ref="G137:H137" si="51">G134</f>
        <v>100000</v>
      </c>
      <c r="H137" s="23">
        <f t="shared" si="51"/>
        <v>100000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63">
      <c r="A138" s="60" t="e">
        <f t="shared" si="23"/>
        <v>#REF!</v>
      </c>
      <c r="B138" s="52" t="s">
        <v>96</v>
      </c>
      <c r="C138" s="40" t="s">
        <v>142</v>
      </c>
      <c r="D138" s="36"/>
      <c r="E138" s="180"/>
      <c r="F138" s="41">
        <f>F139</f>
        <v>900</v>
      </c>
      <c r="G138" s="23">
        <f t="shared" ref="G138:H139" si="52">G139</f>
        <v>900</v>
      </c>
      <c r="H138" s="23">
        <f t="shared" si="52"/>
        <v>900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31.5">
      <c r="A139" s="60" t="e">
        <f t="shared" si="23"/>
        <v>#REF!</v>
      </c>
      <c r="B139" s="53" t="s">
        <v>81</v>
      </c>
      <c r="C139" s="40" t="s">
        <v>142</v>
      </c>
      <c r="D139" s="36">
        <v>200</v>
      </c>
      <c r="E139" s="180"/>
      <c r="F139" s="41">
        <f>F140</f>
        <v>900</v>
      </c>
      <c r="G139" s="41">
        <f t="shared" si="52"/>
        <v>900</v>
      </c>
      <c r="H139" s="41">
        <f t="shared" si="52"/>
        <v>900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5.75">
      <c r="A140" s="60" t="e">
        <f>#REF!+1</f>
        <v>#REF!</v>
      </c>
      <c r="B140" s="52" t="s">
        <v>5</v>
      </c>
      <c r="C140" s="40" t="s">
        <v>142</v>
      </c>
      <c r="D140" s="36">
        <v>240</v>
      </c>
      <c r="E140" s="180" t="s">
        <v>31</v>
      </c>
      <c r="F140" s="41">
        <f>F141</f>
        <v>900</v>
      </c>
      <c r="G140" s="23">
        <f t="shared" ref="G140:H140" si="53">G141</f>
        <v>900</v>
      </c>
      <c r="H140" s="23">
        <f t="shared" si="53"/>
        <v>900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5.75">
      <c r="A141" s="60" t="e">
        <f t="shared" ref="A141:A189" si="54">A140+1</f>
        <v>#REF!</v>
      </c>
      <c r="B141" s="52" t="s">
        <v>10</v>
      </c>
      <c r="C141" s="40" t="s">
        <v>142</v>
      </c>
      <c r="D141" s="36">
        <v>240</v>
      </c>
      <c r="E141" s="180" t="s">
        <v>36</v>
      </c>
      <c r="F141" s="41">
        <v>900</v>
      </c>
      <c r="G141" s="42">
        <v>900</v>
      </c>
      <c r="H141" s="42">
        <v>900</v>
      </c>
    </row>
    <row r="142" spans="1:256" ht="78.75">
      <c r="A142" s="60" t="e">
        <f t="shared" si="54"/>
        <v>#REF!</v>
      </c>
      <c r="B142" s="55" t="s">
        <v>127</v>
      </c>
      <c r="C142" s="43" t="s">
        <v>147</v>
      </c>
      <c r="D142" s="43" t="s">
        <v>56</v>
      </c>
      <c r="E142" s="43" t="s">
        <v>56</v>
      </c>
      <c r="F142" s="109">
        <f>F143</f>
        <v>35694</v>
      </c>
      <c r="G142" s="109">
        <f t="shared" ref="G142:H142" si="55">G143</f>
        <v>0</v>
      </c>
      <c r="H142" s="109">
        <f t="shared" si="55"/>
        <v>0</v>
      </c>
    </row>
    <row r="143" spans="1:256" ht="110.25">
      <c r="A143" s="60" t="e">
        <f t="shared" si="54"/>
        <v>#REF!</v>
      </c>
      <c r="B143" s="102" t="s">
        <v>128</v>
      </c>
      <c r="C143" s="43" t="s">
        <v>144</v>
      </c>
      <c r="D143" s="43" t="s">
        <v>75</v>
      </c>
      <c r="E143" s="43" t="s">
        <v>56</v>
      </c>
      <c r="F143" s="109">
        <f>F144</f>
        <v>35694</v>
      </c>
      <c r="G143" s="44">
        <f t="shared" ref="G143:H143" si="56">G144</f>
        <v>0</v>
      </c>
      <c r="H143" s="44">
        <f t="shared" si="56"/>
        <v>0</v>
      </c>
    </row>
    <row r="144" spans="1:256" ht="47.25">
      <c r="A144" s="60" t="e">
        <f t="shared" si="54"/>
        <v>#REF!</v>
      </c>
      <c r="B144" s="55" t="s">
        <v>74</v>
      </c>
      <c r="C144" s="43" t="s">
        <v>144</v>
      </c>
      <c r="D144" s="43" t="s">
        <v>77</v>
      </c>
      <c r="E144" s="43" t="s">
        <v>37</v>
      </c>
      <c r="F144" s="109">
        <f>F145+F146</f>
        <v>35694</v>
      </c>
      <c r="G144" s="109">
        <f t="shared" ref="G144:H144" si="57">G145+G146</f>
        <v>0</v>
      </c>
      <c r="H144" s="109">
        <f t="shared" si="57"/>
        <v>0</v>
      </c>
    </row>
    <row r="145" spans="1:8" ht="110.25">
      <c r="A145" s="60" t="e">
        <f t="shared" si="54"/>
        <v>#REF!</v>
      </c>
      <c r="B145" s="102" t="s">
        <v>128</v>
      </c>
      <c r="C145" s="43" t="s">
        <v>144</v>
      </c>
      <c r="D145" s="43" t="s">
        <v>77</v>
      </c>
      <c r="E145" s="43" t="s">
        <v>38</v>
      </c>
      <c r="F145" s="109">
        <v>27414.75</v>
      </c>
      <c r="G145" s="44"/>
      <c r="H145" s="44"/>
    </row>
    <row r="146" spans="1:8" ht="110.25">
      <c r="A146" s="60" t="e">
        <f t="shared" si="54"/>
        <v>#REF!</v>
      </c>
      <c r="B146" s="103" t="s">
        <v>128</v>
      </c>
      <c r="C146" s="43" t="s">
        <v>144</v>
      </c>
      <c r="D146" s="45" t="s">
        <v>77</v>
      </c>
      <c r="E146" s="45" t="s">
        <v>38</v>
      </c>
      <c r="F146" s="170">
        <v>8279.25</v>
      </c>
      <c r="G146" s="46"/>
      <c r="H146" s="46"/>
    </row>
    <row r="147" spans="1:8" ht="63">
      <c r="A147" s="60" t="e">
        <f>#REF!+1</f>
        <v>#REF!</v>
      </c>
      <c r="B147" s="52" t="s">
        <v>78</v>
      </c>
      <c r="C147" s="40" t="s">
        <v>131</v>
      </c>
      <c r="D147" s="36"/>
      <c r="E147" s="180"/>
      <c r="F147" s="41">
        <f>F148</f>
        <v>17800</v>
      </c>
      <c r="G147" s="23">
        <f t="shared" ref="G147:H148" si="58">G148</f>
        <v>16800</v>
      </c>
      <c r="H147" s="23">
        <f t="shared" si="58"/>
        <v>16800</v>
      </c>
    </row>
    <row r="148" spans="1:8" ht="47.25">
      <c r="A148" s="60" t="e">
        <f t="shared" si="54"/>
        <v>#REF!</v>
      </c>
      <c r="B148" s="55" t="s">
        <v>74</v>
      </c>
      <c r="C148" s="40" t="s">
        <v>132</v>
      </c>
      <c r="D148" s="36" t="s">
        <v>75</v>
      </c>
      <c r="E148" s="180"/>
      <c r="F148" s="41">
        <f>F149</f>
        <v>17800</v>
      </c>
      <c r="G148" s="23">
        <f t="shared" si="58"/>
        <v>16800</v>
      </c>
      <c r="H148" s="23">
        <f t="shared" si="58"/>
        <v>16800</v>
      </c>
    </row>
    <row r="149" spans="1:8" ht="31.5">
      <c r="A149" s="60" t="e">
        <f t="shared" si="54"/>
        <v>#REF!</v>
      </c>
      <c r="B149" s="53" t="s">
        <v>76</v>
      </c>
      <c r="C149" s="40" t="s">
        <v>132</v>
      </c>
      <c r="D149" s="36" t="s">
        <v>77</v>
      </c>
      <c r="E149" s="180"/>
      <c r="F149" s="41">
        <f>F150</f>
        <v>17800</v>
      </c>
      <c r="G149" s="23">
        <v>16800</v>
      </c>
      <c r="H149" s="26">
        <v>16800</v>
      </c>
    </row>
    <row r="150" spans="1:8" ht="15.75">
      <c r="A150" s="60" t="e">
        <f t="shared" si="54"/>
        <v>#REF!</v>
      </c>
      <c r="B150" s="52" t="s">
        <v>5</v>
      </c>
      <c r="C150" s="40" t="s">
        <v>132</v>
      </c>
      <c r="D150" s="36">
        <v>120</v>
      </c>
      <c r="E150" s="180" t="s">
        <v>31</v>
      </c>
      <c r="F150" s="41">
        <f>F151</f>
        <v>17800</v>
      </c>
      <c r="G150" s="23">
        <f t="shared" ref="G150:H150" si="59">G151</f>
        <v>16800</v>
      </c>
      <c r="H150" s="23">
        <f t="shared" si="59"/>
        <v>16800</v>
      </c>
    </row>
    <row r="151" spans="1:8" ht="47.25">
      <c r="A151" s="60" t="e">
        <f t="shared" si="54"/>
        <v>#REF!</v>
      </c>
      <c r="B151" s="52" t="s">
        <v>7</v>
      </c>
      <c r="C151" s="36"/>
      <c r="D151" s="36">
        <v>120</v>
      </c>
      <c r="E151" s="180" t="s">
        <v>33</v>
      </c>
      <c r="F151" s="41">
        <v>17800</v>
      </c>
      <c r="G151" s="42">
        <v>16800</v>
      </c>
      <c r="H151" s="42">
        <v>16800</v>
      </c>
    </row>
    <row r="152" spans="1:8" customFormat="1" ht="47.25">
      <c r="A152" s="60" t="e">
        <f t="shared" si="54"/>
        <v>#REF!</v>
      </c>
      <c r="B152" s="167" t="s">
        <v>195</v>
      </c>
      <c r="C152" s="168" t="s">
        <v>196</v>
      </c>
      <c r="D152" s="168" t="s">
        <v>186</v>
      </c>
      <c r="E152" s="168"/>
      <c r="F152" s="173">
        <f>F153</f>
        <v>78117.119999999995</v>
      </c>
      <c r="G152" s="187"/>
      <c r="H152" s="187"/>
    </row>
    <row r="153" spans="1:8" customFormat="1" ht="47.25">
      <c r="A153" s="60" t="e">
        <f t="shared" si="54"/>
        <v>#REF!</v>
      </c>
      <c r="B153" s="167" t="s">
        <v>195</v>
      </c>
      <c r="C153" s="168" t="s">
        <v>196</v>
      </c>
      <c r="D153" s="168" t="s">
        <v>198</v>
      </c>
      <c r="E153" s="168" t="s">
        <v>31</v>
      </c>
      <c r="F153" s="173">
        <f>F154</f>
        <v>78117.119999999995</v>
      </c>
      <c r="G153" s="187"/>
      <c r="H153" s="187"/>
    </row>
    <row r="154" spans="1:8" customFormat="1" ht="47.25">
      <c r="A154" s="60" t="e">
        <f t="shared" si="54"/>
        <v>#REF!</v>
      </c>
      <c r="B154" s="167" t="s">
        <v>195</v>
      </c>
      <c r="C154" s="168" t="s">
        <v>196</v>
      </c>
      <c r="D154" s="168" t="s">
        <v>198</v>
      </c>
      <c r="E154" s="168" t="s">
        <v>194</v>
      </c>
      <c r="F154" s="173">
        <v>78117.119999999995</v>
      </c>
      <c r="G154" s="187"/>
      <c r="H154" s="187"/>
    </row>
    <row r="155" spans="1:8" ht="31.5">
      <c r="A155" s="60" t="e">
        <f t="shared" si="54"/>
        <v>#REF!</v>
      </c>
      <c r="B155" s="52" t="s">
        <v>84</v>
      </c>
      <c r="C155" s="40" t="s">
        <v>138</v>
      </c>
      <c r="D155" s="36"/>
      <c r="E155" s="180"/>
      <c r="F155" s="41">
        <f>F161+F156</f>
        <v>454168</v>
      </c>
      <c r="G155" s="155">
        <f t="shared" ref="G155:H155" si="60">G161+G156</f>
        <v>510498</v>
      </c>
      <c r="H155" s="155">
        <f t="shared" si="60"/>
        <v>510498</v>
      </c>
    </row>
    <row r="156" spans="1:8" ht="47.25">
      <c r="A156" s="60" t="e">
        <f t="shared" si="54"/>
        <v>#REF!</v>
      </c>
      <c r="B156" s="52" t="s">
        <v>91</v>
      </c>
      <c r="C156" s="48">
        <v>9010080000</v>
      </c>
      <c r="D156" s="36"/>
      <c r="E156" s="180"/>
      <c r="F156" s="41">
        <f>F157</f>
        <v>10000</v>
      </c>
      <c r="G156" s="41">
        <f t="shared" ref="G156:H156" si="61">G157</f>
        <v>10000</v>
      </c>
      <c r="H156" s="41">
        <f t="shared" si="61"/>
        <v>10000</v>
      </c>
    </row>
    <row r="157" spans="1:8" ht="15.75">
      <c r="A157" s="60" t="e">
        <f t="shared" si="54"/>
        <v>#REF!</v>
      </c>
      <c r="B157" s="53" t="s">
        <v>92</v>
      </c>
      <c r="C157" s="48">
        <v>9010080000</v>
      </c>
      <c r="D157" s="36">
        <v>800</v>
      </c>
      <c r="E157" s="180"/>
      <c r="F157" s="41">
        <f>F158</f>
        <v>10000</v>
      </c>
      <c r="G157" s="23">
        <f t="shared" ref="G157:H157" si="62">G158</f>
        <v>10000</v>
      </c>
      <c r="H157" s="23">
        <f t="shared" si="62"/>
        <v>10000</v>
      </c>
    </row>
    <row r="158" spans="1:8" ht="15.75">
      <c r="A158" s="60" t="e">
        <f t="shared" si="54"/>
        <v>#REF!</v>
      </c>
      <c r="B158" s="54" t="s">
        <v>93</v>
      </c>
      <c r="C158" s="48">
        <v>9010080000</v>
      </c>
      <c r="D158" s="36">
        <v>870</v>
      </c>
      <c r="E158" s="180"/>
      <c r="F158" s="41">
        <v>10000</v>
      </c>
      <c r="G158" s="23">
        <v>10000</v>
      </c>
      <c r="H158" s="26">
        <v>10000</v>
      </c>
    </row>
    <row r="159" spans="1:8" ht="15.75">
      <c r="A159" s="60" t="e">
        <f t="shared" si="54"/>
        <v>#REF!</v>
      </c>
      <c r="B159" s="52" t="s">
        <v>5</v>
      </c>
      <c r="C159" s="48">
        <v>9010080000</v>
      </c>
      <c r="D159" s="36">
        <v>870</v>
      </c>
      <c r="E159" s="180" t="s">
        <v>31</v>
      </c>
      <c r="F159" s="41">
        <f t="shared" ref="F159:H160" si="63">F158</f>
        <v>10000</v>
      </c>
      <c r="G159" s="23">
        <f t="shared" si="63"/>
        <v>10000</v>
      </c>
      <c r="H159" s="23">
        <f t="shared" si="63"/>
        <v>10000</v>
      </c>
    </row>
    <row r="160" spans="1:8" ht="15.75">
      <c r="A160" s="60" t="e">
        <f t="shared" si="54"/>
        <v>#REF!</v>
      </c>
      <c r="B160" s="52" t="s">
        <v>9</v>
      </c>
      <c r="C160" s="48">
        <v>9010080000</v>
      </c>
      <c r="D160" s="36">
        <v>870</v>
      </c>
      <c r="E160" s="180" t="s">
        <v>35</v>
      </c>
      <c r="F160" s="41">
        <f t="shared" si="63"/>
        <v>10000</v>
      </c>
      <c r="G160" s="23">
        <f t="shared" si="63"/>
        <v>10000</v>
      </c>
      <c r="H160" s="23">
        <f t="shared" si="63"/>
        <v>10000</v>
      </c>
    </row>
    <row r="161" spans="1:8" ht="31.5">
      <c r="A161" s="60" t="e">
        <f t="shared" si="54"/>
        <v>#REF!</v>
      </c>
      <c r="B161" s="52" t="s">
        <v>85</v>
      </c>
      <c r="C161" s="36">
        <v>9090000000</v>
      </c>
      <c r="D161" s="36" t="s">
        <v>56</v>
      </c>
      <c r="E161" s="180"/>
      <c r="F161" s="41">
        <f>F162+F167+F172+F177+F182</f>
        <v>444168</v>
      </c>
      <c r="G161" s="41">
        <f t="shared" ref="G161:H161" si="64">G162+G167+G172+G177+G182</f>
        <v>500498</v>
      </c>
      <c r="H161" s="41">
        <f t="shared" si="64"/>
        <v>500498</v>
      </c>
    </row>
    <row r="162" spans="1:8" ht="31.5">
      <c r="A162" s="60" t="e">
        <f t="shared" si="54"/>
        <v>#REF!</v>
      </c>
      <c r="B162" s="52" t="s">
        <v>85</v>
      </c>
      <c r="C162" s="48">
        <v>9090080000</v>
      </c>
      <c r="D162" s="36" t="s">
        <v>56</v>
      </c>
      <c r="E162" s="180"/>
      <c r="F162" s="41">
        <f>F163</f>
        <v>24000</v>
      </c>
      <c r="G162" s="23">
        <f t="shared" ref="G162:H163" si="65">G163</f>
        <v>12000</v>
      </c>
      <c r="H162" s="23">
        <f t="shared" si="65"/>
        <v>12000</v>
      </c>
    </row>
    <row r="163" spans="1:8" ht="15.75">
      <c r="A163" s="60" t="e">
        <f t="shared" si="54"/>
        <v>#REF!</v>
      </c>
      <c r="B163" s="53" t="s">
        <v>120</v>
      </c>
      <c r="C163" s="48">
        <v>9090080000</v>
      </c>
      <c r="D163" s="36" t="s">
        <v>121</v>
      </c>
      <c r="E163" s="180"/>
      <c r="F163" s="41">
        <f>F164</f>
        <v>24000</v>
      </c>
      <c r="G163" s="23">
        <f t="shared" si="65"/>
        <v>12000</v>
      </c>
      <c r="H163" s="23">
        <f t="shared" si="65"/>
        <v>12000</v>
      </c>
    </row>
    <row r="164" spans="1:8" ht="15.75">
      <c r="A164" s="60" t="e">
        <f t="shared" si="54"/>
        <v>#REF!</v>
      </c>
      <c r="B164" s="54" t="s">
        <v>122</v>
      </c>
      <c r="C164" s="48">
        <v>9090080000</v>
      </c>
      <c r="D164" s="36">
        <v>310</v>
      </c>
      <c r="E164" s="180"/>
      <c r="F164" s="41">
        <v>24000</v>
      </c>
      <c r="G164" s="23">
        <v>12000</v>
      </c>
      <c r="H164" s="26">
        <v>12000</v>
      </c>
    </row>
    <row r="165" spans="1:8" ht="15.75">
      <c r="A165" s="60" t="e">
        <f t="shared" si="54"/>
        <v>#REF!</v>
      </c>
      <c r="B165" s="53" t="s">
        <v>26</v>
      </c>
      <c r="C165" s="48">
        <v>9090080000</v>
      </c>
      <c r="D165" s="36">
        <v>310</v>
      </c>
      <c r="E165" s="180" t="s">
        <v>52</v>
      </c>
      <c r="F165" s="41">
        <f>F164</f>
        <v>24000</v>
      </c>
      <c r="G165" s="23">
        <f>G164</f>
        <v>12000</v>
      </c>
      <c r="H165" s="23">
        <f>H164</f>
        <v>12000</v>
      </c>
    </row>
    <row r="166" spans="1:8" ht="15.75">
      <c r="A166" s="60" t="e">
        <f t="shared" si="54"/>
        <v>#REF!</v>
      </c>
      <c r="B166" s="52" t="s">
        <v>27</v>
      </c>
      <c r="C166" s="48">
        <v>9090080000</v>
      </c>
      <c r="D166" s="36">
        <v>310</v>
      </c>
      <c r="E166" s="180" t="s">
        <v>53</v>
      </c>
      <c r="F166" s="41">
        <f>F165</f>
        <v>24000</v>
      </c>
      <c r="G166" s="23">
        <f t="shared" ref="G166:H166" si="66">G165</f>
        <v>12000</v>
      </c>
      <c r="H166" s="23">
        <f t="shared" si="66"/>
        <v>12000</v>
      </c>
    </row>
    <row r="167" spans="1:8" ht="252">
      <c r="A167" s="60" t="e">
        <f t="shared" si="54"/>
        <v>#REF!</v>
      </c>
      <c r="B167" s="56" t="s">
        <v>86</v>
      </c>
      <c r="C167" s="48" t="s">
        <v>139</v>
      </c>
      <c r="D167" s="36"/>
      <c r="E167" s="180"/>
      <c r="F167" s="41">
        <f>F168</f>
        <v>3027</v>
      </c>
      <c r="G167" s="23">
        <f t="shared" ref="G167:H168" si="67">G168</f>
        <v>3027</v>
      </c>
      <c r="H167" s="23">
        <f t="shared" si="67"/>
        <v>3027</v>
      </c>
    </row>
    <row r="168" spans="1:8" ht="15.75">
      <c r="A168" s="60" t="e">
        <f t="shared" si="54"/>
        <v>#REF!</v>
      </c>
      <c r="B168" s="53" t="s">
        <v>87</v>
      </c>
      <c r="C168" s="48" t="s">
        <v>139</v>
      </c>
      <c r="D168" s="36">
        <v>500</v>
      </c>
      <c r="E168" s="180"/>
      <c r="F168" s="41">
        <f>F169</f>
        <v>3027</v>
      </c>
      <c r="G168" s="23">
        <f t="shared" si="67"/>
        <v>3027</v>
      </c>
      <c r="H168" s="23">
        <f t="shared" si="67"/>
        <v>3027</v>
      </c>
    </row>
    <row r="169" spans="1:8" ht="15.75">
      <c r="A169" s="60" t="e">
        <f t="shared" si="54"/>
        <v>#REF!</v>
      </c>
      <c r="B169" s="53" t="s">
        <v>88</v>
      </c>
      <c r="C169" s="48" t="s">
        <v>139</v>
      </c>
      <c r="D169" s="36">
        <v>540</v>
      </c>
      <c r="E169" s="180"/>
      <c r="F169" s="41">
        <v>3027</v>
      </c>
      <c r="G169" s="41">
        <v>3027</v>
      </c>
      <c r="H169" s="41">
        <v>3027</v>
      </c>
    </row>
    <row r="170" spans="1:8" ht="15.75">
      <c r="A170" s="60" t="e">
        <f t="shared" si="54"/>
        <v>#REF!</v>
      </c>
      <c r="B170" s="52" t="s">
        <v>5</v>
      </c>
      <c r="C170" s="48" t="s">
        <v>139</v>
      </c>
      <c r="D170" s="36">
        <v>540</v>
      </c>
      <c r="E170" s="180" t="s">
        <v>31</v>
      </c>
      <c r="F170" s="41">
        <f>F171</f>
        <v>3027</v>
      </c>
      <c r="G170" s="23">
        <f t="shared" ref="G170:H170" si="68">G171</f>
        <v>3027</v>
      </c>
      <c r="H170" s="23">
        <f t="shared" si="68"/>
        <v>3027</v>
      </c>
    </row>
    <row r="171" spans="1:8" ht="63">
      <c r="A171" s="60" t="e">
        <f t="shared" si="54"/>
        <v>#REF!</v>
      </c>
      <c r="B171" s="52" t="s">
        <v>8</v>
      </c>
      <c r="C171" s="48" t="s">
        <v>139</v>
      </c>
      <c r="D171" s="36">
        <v>540</v>
      </c>
      <c r="E171" s="180" t="s">
        <v>34</v>
      </c>
      <c r="F171" s="41">
        <f>F167</f>
        <v>3027</v>
      </c>
      <c r="G171" s="23">
        <f t="shared" ref="G171:H171" si="69">G167</f>
        <v>3027</v>
      </c>
      <c r="H171" s="23">
        <f t="shared" si="69"/>
        <v>3027</v>
      </c>
    </row>
    <row r="172" spans="1:8" ht="63">
      <c r="A172" s="60" t="e">
        <f t="shared" si="54"/>
        <v>#REF!</v>
      </c>
      <c r="B172" s="52" t="s">
        <v>116</v>
      </c>
      <c r="C172" s="48" t="s">
        <v>146</v>
      </c>
      <c r="D172" s="36" t="s">
        <v>56</v>
      </c>
      <c r="E172" s="180"/>
      <c r="F172" s="41">
        <f>F173</f>
        <v>0</v>
      </c>
      <c r="G172" s="23">
        <f t="shared" ref="G172:H173" si="70">G173</f>
        <v>84280</v>
      </c>
      <c r="H172" s="23">
        <f t="shared" si="70"/>
        <v>84280</v>
      </c>
    </row>
    <row r="173" spans="1:8" ht="78.75">
      <c r="A173" s="60" t="e">
        <f t="shared" si="54"/>
        <v>#REF!</v>
      </c>
      <c r="B173" s="53" t="s">
        <v>115</v>
      </c>
      <c r="C173" s="48" t="s">
        <v>146</v>
      </c>
      <c r="D173" s="36" t="s">
        <v>75</v>
      </c>
      <c r="E173" s="180"/>
      <c r="F173" s="41">
        <f>F174</f>
        <v>0</v>
      </c>
      <c r="G173" s="23">
        <f t="shared" si="70"/>
        <v>84280</v>
      </c>
      <c r="H173" s="23">
        <f t="shared" si="70"/>
        <v>84280</v>
      </c>
    </row>
    <row r="174" spans="1:8" ht="31.5">
      <c r="A174" s="60" t="e">
        <f t="shared" si="54"/>
        <v>#REF!</v>
      </c>
      <c r="B174" s="54" t="s">
        <v>117</v>
      </c>
      <c r="C174" s="48" t="s">
        <v>146</v>
      </c>
      <c r="D174" s="36">
        <v>110</v>
      </c>
      <c r="E174" s="180"/>
      <c r="F174" s="41"/>
      <c r="G174" s="23">
        <v>84280</v>
      </c>
      <c r="H174" s="26">
        <v>84280</v>
      </c>
    </row>
    <row r="175" spans="1:8" ht="15.75">
      <c r="A175" s="60" t="e">
        <f t="shared" si="54"/>
        <v>#REF!</v>
      </c>
      <c r="B175" s="53" t="s">
        <v>22</v>
      </c>
      <c r="C175" s="48" t="s">
        <v>146</v>
      </c>
      <c r="D175" s="36">
        <v>110</v>
      </c>
      <c r="E175" s="180" t="s">
        <v>48</v>
      </c>
      <c r="F175" s="41">
        <f>F176</f>
        <v>0</v>
      </c>
      <c r="G175" s="23">
        <f t="shared" ref="G175:H175" si="71">G176</f>
        <v>84280</v>
      </c>
      <c r="H175" s="23">
        <f t="shared" si="71"/>
        <v>84280</v>
      </c>
    </row>
    <row r="176" spans="1:8" ht="15.75">
      <c r="A176" s="60" t="e">
        <f t="shared" si="54"/>
        <v>#REF!</v>
      </c>
      <c r="B176" s="52" t="s">
        <v>23</v>
      </c>
      <c r="C176" s="48" t="s">
        <v>146</v>
      </c>
      <c r="D176" s="36">
        <v>110</v>
      </c>
      <c r="E176" s="180" t="s">
        <v>49</v>
      </c>
      <c r="F176" s="41">
        <f>F172</f>
        <v>0</v>
      </c>
      <c r="G176" s="23">
        <f t="shared" ref="G176:H176" si="72">G172</f>
        <v>84280</v>
      </c>
      <c r="H176" s="23">
        <f t="shared" si="72"/>
        <v>84280</v>
      </c>
    </row>
    <row r="177" spans="1:8" ht="78.75">
      <c r="A177" s="60" t="e">
        <f t="shared" si="54"/>
        <v>#REF!</v>
      </c>
      <c r="B177" s="52" t="s">
        <v>90</v>
      </c>
      <c r="C177" s="48" t="s">
        <v>140</v>
      </c>
      <c r="D177" s="36"/>
      <c r="E177" s="180"/>
      <c r="F177" s="41">
        <f>F178</f>
        <v>400441</v>
      </c>
      <c r="G177" s="23">
        <f t="shared" ref="G177:H180" si="73">G178</f>
        <v>384491</v>
      </c>
      <c r="H177" s="23">
        <f t="shared" si="73"/>
        <v>384491</v>
      </c>
    </row>
    <row r="178" spans="1:8" ht="15.75">
      <c r="A178" s="60" t="e">
        <f t="shared" si="54"/>
        <v>#REF!</v>
      </c>
      <c r="B178" s="53" t="s">
        <v>87</v>
      </c>
      <c r="C178" s="48" t="s">
        <v>140</v>
      </c>
      <c r="D178" s="36">
        <v>500</v>
      </c>
      <c r="E178" s="180"/>
      <c r="F178" s="41">
        <f>F179</f>
        <v>400441</v>
      </c>
      <c r="G178" s="23">
        <f t="shared" si="73"/>
        <v>384491</v>
      </c>
      <c r="H178" s="23">
        <f t="shared" si="73"/>
        <v>384491</v>
      </c>
    </row>
    <row r="179" spans="1:8" ht="15.75">
      <c r="A179" s="60" t="e">
        <f t="shared" si="54"/>
        <v>#REF!</v>
      </c>
      <c r="B179" s="53" t="s">
        <v>88</v>
      </c>
      <c r="C179" s="48" t="s">
        <v>140</v>
      </c>
      <c r="D179" s="36">
        <v>540</v>
      </c>
      <c r="E179" s="180"/>
      <c r="F179" s="41">
        <f>F180</f>
        <v>400441</v>
      </c>
      <c r="G179" s="23">
        <f t="shared" si="73"/>
        <v>384491</v>
      </c>
      <c r="H179" s="23">
        <f t="shared" si="73"/>
        <v>384491</v>
      </c>
    </row>
    <row r="180" spans="1:8" ht="15.75">
      <c r="A180" s="60" t="e">
        <f t="shared" si="54"/>
        <v>#REF!</v>
      </c>
      <c r="B180" s="52" t="s">
        <v>5</v>
      </c>
      <c r="C180" s="48" t="s">
        <v>140</v>
      </c>
      <c r="D180" s="36">
        <v>540</v>
      </c>
      <c r="E180" s="180" t="s">
        <v>31</v>
      </c>
      <c r="F180" s="41">
        <f>F181</f>
        <v>400441</v>
      </c>
      <c r="G180" s="23">
        <f t="shared" si="73"/>
        <v>384491</v>
      </c>
      <c r="H180" s="23">
        <f t="shared" si="73"/>
        <v>384491</v>
      </c>
    </row>
    <row r="181" spans="1:8" ht="47.25">
      <c r="A181" s="60" t="e">
        <f t="shared" si="54"/>
        <v>#REF!</v>
      </c>
      <c r="B181" s="52" t="s">
        <v>89</v>
      </c>
      <c r="C181" s="48" t="s">
        <v>140</v>
      </c>
      <c r="D181" s="36">
        <v>540</v>
      </c>
      <c r="E181" s="39" t="s">
        <v>34</v>
      </c>
      <c r="F181" s="41">
        <f>'пр№6 ведомст'!G54</f>
        <v>400441</v>
      </c>
      <c r="G181" s="41">
        <v>384491</v>
      </c>
      <c r="H181" s="41">
        <v>384491</v>
      </c>
    </row>
    <row r="182" spans="1:8" ht="63">
      <c r="A182" s="60" t="e">
        <f t="shared" si="54"/>
        <v>#REF!</v>
      </c>
      <c r="B182" s="52" t="s">
        <v>108</v>
      </c>
      <c r="C182" s="48" t="s">
        <v>145</v>
      </c>
      <c r="D182" s="36"/>
      <c r="E182" s="180"/>
      <c r="F182" s="41">
        <f>F183</f>
        <v>16700</v>
      </c>
      <c r="G182" s="23">
        <f t="shared" ref="G182:H183" si="74">G183</f>
        <v>16700</v>
      </c>
      <c r="H182" s="23">
        <f t="shared" si="74"/>
        <v>16700</v>
      </c>
    </row>
    <row r="183" spans="1:8" ht="15.75">
      <c r="A183" s="60" t="e">
        <f t="shared" si="54"/>
        <v>#REF!</v>
      </c>
      <c r="B183" s="53" t="s">
        <v>92</v>
      </c>
      <c r="C183" s="48" t="s">
        <v>145</v>
      </c>
      <c r="D183" s="36">
        <v>200</v>
      </c>
      <c r="E183" s="180"/>
      <c r="F183" s="41">
        <f>F184</f>
        <v>16700</v>
      </c>
      <c r="G183" s="23">
        <f t="shared" si="74"/>
        <v>16700</v>
      </c>
      <c r="H183" s="23">
        <f t="shared" si="74"/>
        <v>16700</v>
      </c>
    </row>
    <row r="184" spans="1:8" ht="47.25">
      <c r="A184" s="60" t="e">
        <f t="shared" si="54"/>
        <v>#REF!</v>
      </c>
      <c r="B184" s="54" t="s">
        <v>109</v>
      </c>
      <c r="C184" s="48" t="s">
        <v>145</v>
      </c>
      <c r="D184" s="36">
        <v>240</v>
      </c>
      <c r="E184" s="180"/>
      <c r="F184" s="41">
        <v>16700</v>
      </c>
      <c r="G184" s="23">
        <v>16700</v>
      </c>
      <c r="H184" s="26">
        <v>16700</v>
      </c>
    </row>
    <row r="185" spans="1:8" ht="15.75">
      <c r="A185" s="60" t="e">
        <f t="shared" si="54"/>
        <v>#REF!</v>
      </c>
      <c r="B185" s="52" t="s">
        <v>18</v>
      </c>
      <c r="C185" s="48" t="s">
        <v>145</v>
      </c>
      <c r="D185" s="36">
        <v>240</v>
      </c>
      <c r="E185" s="180" t="s">
        <v>44</v>
      </c>
      <c r="F185" s="41">
        <f>F186</f>
        <v>16700</v>
      </c>
      <c r="G185" s="23">
        <f t="shared" ref="G185:H185" si="75">G186</f>
        <v>16700</v>
      </c>
      <c r="H185" s="23">
        <f t="shared" si="75"/>
        <v>16700</v>
      </c>
    </row>
    <row r="186" spans="1:8" ht="15.75">
      <c r="A186" s="60" t="e">
        <f t="shared" si="54"/>
        <v>#REF!</v>
      </c>
      <c r="B186" s="52" t="s">
        <v>20</v>
      </c>
      <c r="C186" s="48" t="s">
        <v>145</v>
      </c>
      <c r="D186" s="36">
        <v>240</v>
      </c>
      <c r="E186" s="180" t="s">
        <v>46</v>
      </c>
      <c r="F186" s="41">
        <f>F183</f>
        <v>16700</v>
      </c>
      <c r="G186" s="23">
        <f t="shared" ref="G186:H186" si="76">G183</f>
        <v>16700</v>
      </c>
      <c r="H186" s="23">
        <f t="shared" si="76"/>
        <v>16700</v>
      </c>
    </row>
    <row r="187" spans="1:8" ht="15.75">
      <c r="A187" s="60" t="e">
        <f t="shared" si="54"/>
        <v>#REF!</v>
      </c>
      <c r="B187" s="54" t="s">
        <v>124</v>
      </c>
      <c r="C187" s="36"/>
      <c r="D187" s="36"/>
      <c r="E187" s="180"/>
      <c r="F187" s="41">
        <v>0</v>
      </c>
      <c r="G187" s="12">
        <v>53778.25</v>
      </c>
      <c r="H187" s="12">
        <v>108404.5</v>
      </c>
    </row>
    <row r="188" spans="1:8" ht="15.75">
      <c r="A188" s="60" t="e">
        <f t="shared" si="54"/>
        <v>#REF!</v>
      </c>
      <c r="B188" s="57" t="s">
        <v>125</v>
      </c>
      <c r="C188" s="36" t="s">
        <v>56</v>
      </c>
      <c r="D188" s="36" t="s">
        <v>56</v>
      </c>
      <c r="E188" s="180" t="s">
        <v>56</v>
      </c>
      <c r="F188" s="41">
        <f>F155+F87+F14+F152</f>
        <v>7466336.0000000009</v>
      </c>
      <c r="G188" s="41">
        <f>G155+G87+G14+G187</f>
        <v>2236309.9500000002</v>
      </c>
      <c r="H188" s="41">
        <f>H155+H87+H14+H187</f>
        <v>2253270</v>
      </c>
    </row>
    <row r="189" spans="1:8" ht="31.5">
      <c r="A189" s="60" t="e">
        <f t="shared" si="54"/>
        <v>#REF!</v>
      </c>
      <c r="B189" s="77" t="s">
        <v>69</v>
      </c>
      <c r="C189" s="99" t="s">
        <v>56</v>
      </c>
      <c r="D189" s="99" t="s">
        <v>56</v>
      </c>
      <c r="E189" s="179" t="s">
        <v>56</v>
      </c>
      <c r="F189" s="112">
        <f>F188</f>
        <v>7466336.0000000009</v>
      </c>
      <c r="G189" s="112">
        <f t="shared" ref="G189:H189" si="77">G188</f>
        <v>2236309.9500000002</v>
      </c>
      <c r="H189" s="112">
        <f t="shared" si="77"/>
        <v>2253270</v>
      </c>
    </row>
  </sheetData>
  <mergeCells count="8">
    <mergeCell ref="B10:H10"/>
    <mergeCell ref="F5:H5"/>
    <mergeCell ref="C6:H6"/>
    <mergeCell ref="D1:H1"/>
    <mergeCell ref="D2:H2"/>
    <mergeCell ref="D3:H3"/>
    <mergeCell ref="C7:H7"/>
    <mergeCell ref="B9:H9"/>
  </mergeCells>
  <pageMargins left="0.7" right="0.7" top="0.75" bottom="0.75" header="0.3" footer="0.3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пр№5 функционал</vt:lpstr>
      <vt:lpstr>пр№6 ведомст</vt:lpstr>
      <vt:lpstr>пр№7 прогр.</vt:lpstr>
      <vt:lpstr>'пр№5 функционал'!Print_Titles</vt:lpstr>
      <vt:lpstr>'пр№5 функционал'!Заголовки_для_печати</vt:lpstr>
      <vt:lpstr>'пр№6 ведомст'!Область_печати</vt:lpstr>
      <vt:lpstr>'пр№7 прогр.'!Область_печати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Великовская Татьяна Владимировна</dc:creator>
  <cp:lastModifiedBy>User</cp:lastModifiedBy>
  <cp:lastPrinted>2017-09-13T08:43:04Z</cp:lastPrinted>
  <dcterms:created xsi:type="dcterms:W3CDTF">2012-04-27T13:41:15Z</dcterms:created>
  <dcterms:modified xsi:type="dcterms:W3CDTF">2017-11-10T09:09:38Z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33507</vt:lpwstr>
  </property>
</Properties>
</file>